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1805" tabRatio="853"/>
  </bookViews>
  <sheets>
    <sheet name="附表1-1" sheetId="1" r:id="rId1"/>
    <sheet name="附表1-2" sheetId="2" r:id="rId2"/>
    <sheet name="附表1-3" sheetId="3" r:id="rId3"/>
    <sheet name="附表1-4" sheetId="4" r:id="rId4"/>
    <sheet name="附表1-5" sheetId="5" r:id="rId5"/>
    <sheet name="附表1-6" sheetId="6" r:id="rId6"/>
    <sheet name="附表1-7" sheetId="7" r:id="rId7"/>
    <sheet name="附表1-8" sheetId="8" r:id="rId8"/>
    <sheet name="附表1-9" sheetId="9" r:id="rId9"/>
    <sheet name="附表1-10" sheetId="10" r:id="rId10"/>
    <sheet name="附表1-11" sheetId="11" r:id="rId11"/>
    <sheet name="附表1-12" sheetId="12" r:id="rId12"/>
    <sheet name="附表1-13" sheetId="13" r:id="rId13"/>
    <sheet name="附表1-14" sheetId="14" r:id="rId14"/>
    <sheet name="附表1-15" sheetId="15" r:id="rId15"/>
    <sheet name="附表1-16" sheetId="16" r:id="rId16"/>
    <sheet name="附表1-17" sheetId="17" r:id="rId17"/>
    <sheet name="附表1-18" sheetId="18" r:id="rId18"/>
    <sheet name="附表1-19" sheetId="19" r:id="rId19"/>
    <sheet name="附表1-20" sheetId="20" r:id="rId20"/>
  </sheets>
  <definedNames>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'附表1-14'!$A$4:$AA$8</definedName>
    <definedName name="_xlnm._FilterDatabase" localSheetId="17" hidden="1">'附表1-18'!$A$4:$AA$7</definedName>
    <definedName name="_xlnm._FilterDatabase" localSheetId="2" hidden="1">'附表1-3'!$A$4:$Y$7</definedName>
    <definedName name="_xlnm._FilterDatabase" localSheetId="4" hidden="1">'附表1-5'!$A$4:$AB$6</definedName>
    <definedName name="_xlnm._FilterDatabase" localSheetId="5" hidden="1">'附表1-6'!$B$1:$C$21</definedName>
    <definedName name="_xlnm._FilterDatabase" localSheetId="8" hidden="1">'附表1-9'!$A$4:$Z$11</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'附表1-1'!$A$1:$B$28</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'附表1-6'!$B$1:$C$20</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<sst xmlns="http://schemas.openxmlformats.org/spreadsheetml/2006/main" count="1632" uniqueCount="1108">
  <si>
    <r>
      <rPr>
        <sz val="11"/>
        <rFont val="黑体"/>
        <charset val="134"/>
      </rPr>
      <t>附表</t>
    </r>
    <r>
      <rPr>
        <sz val="11"/>
        <rFont val="Times New Roman"/>
        <charset val="134"/>
      </rPr>
      <t>1-1</t>
    </r>
  </si>
  <si>
    <t>一般公共预算收入表</t>
  </si>
  <si>
    <r>
      <rPr>
        <sz val="12"/>
        <rFont val="方正仿宋_GBK"/>
        <charset val="134"/>
      </rPr>
      <t>单位：万元</t>
    </r>
  </si>
  <si>
    <t>项目</t>
  </si>
  <si>
    <r>
      <rPr>
        <b/>
        <sz val="11"/>
        <rFont val="方正书宋_GBK"/>
        <charset val="134"/>
      </rPr>
      <t>预算数</t>
    </r>
  </si>
  <si>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</si>
  <si>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</si>
  <si>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</si>
  <si>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</si>
  <si>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</si>
  <si>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</si>
  <si>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</si>
  <si>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</si>
  <si>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</si>
  <si>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</si>
  <si>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</si>
  <si>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</si>
  <si>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</si>
  <si>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</si>
  <si>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</si>
  <si>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</si>
  <si>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</si>
  <si>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</si>
  <si>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</si>
  <si>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</si>
  <si>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</si>
  <si>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</si>
  <si>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</si>
  <si>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合计</t>
  </si>
  <si>
    <r>
      <rPr>
        <sz val="11"/>
        <rFont val="黑体"/>
        <charset val="134"/>
      </rPr>
      <t>附表</t>
    </r>
    <r>
      <rPr>
        <sz val="11"/>
        <rFont val="Times New Roman"/>
        <charset val="134"/>
      </rPr>
      <t>1-2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</si>
  <si>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</si>
  <si>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</si>
  <si>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</si>
  <si>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</si>
  <si>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</si>
  <si>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一、本级支出</t>
  </si>
  <si>
    <t>201</t>
  </si>
  <si>
    <r>
      <rPr>
        <sz val="11"/>
        <rFont val="方正仿宋_GBK"/>
        <charset val="134"/>
      </rPr>
      <t>一般公共服务支出类合计</t>
    </r>
  </si>
  <si>
    <t>一般公共服务支出</t>
  </si>
  <si>
    <t>20101</t>
  </si>
  <si>
    <r>
      <rPr>
        <sz val="11"/>
        <rFont val="Times New Roman"/>
        <charset val="134"/>
      </rPr>
      <t xml:space="preserve"> </t>
    </r>
    <r>
      <rPr>
        <sz val="11"/>
        <rFont val="方正仿宋_GBK"/>
        <charset val="134"/>
      </rPr>
      <t>人大事务款合计</t>
    </r>
  </si>
  <si>
    <t>外交支出</t>
  </si>
  <si>
    <t>2010101</t>
  </si>
  <si>
    <r>
      <rPr>
        <sz val="11"/>
        <rFont val="Times New Roman"/>
        <charset val="134"/>
      </rPr>
      <t xml:space="preserve">  </t>
    </r>
    <r>
      <rPr>
        <sz val="11"/>
        <rFont val="方正仿宋_GBK"/>
        <charset val="134"/>
      </rPr>
      <t>行政运行项合计</t>
    </r>
  </si>
  <si>
    <t>国防支出</t>
  </si>
  <si>
    <t>2010199</t>
  </si>
  <si>
    <r>
      <rPr>
        <sz val="11"/>
        <rFont val="Times New Roman"/>
        <charset val="134"/>
      </rPr>
      <t xml:space="preserve">  </t>
    </r>
    <r>
      <rPr>
        <sz val="11"/>
        <rFont val="方正仿宋_GBK"/>
        <charset val="134"/>
      </rPr>
      <t>其他人大事务支出项合计</t>
    </r>
  </si>
  <si>
    <t>公共安全支出</t>
  </si>
  <si>
    <t>教育支出</t>
  </si>
  <si>
    <t>科学技术支出</t>
  </si>
  <si>
    <t>文化旅游体育与传媒支出</t>
  </si>
  <si>
    <t>社会保障和就业支出</t>
  </si>
  <si>
    <t>卫生健康支出</t>
  </si>
  <si>
    <t>节能环保支出</t>
  </si>
  <si>
    <t>城乡社区支出</t>
  </si>
  <si>
    <t>232</t>
  </si>
  <si>
    <r>
      <rPr>
        <sz val="9"/>
        <rFont val="宋体"/>
        <charset val="134"/>
      </rPr>
      <t>债务付息支出类合计</t>
    </r>
  </si>
  <si>
    <t>农林水支出</t>
  </si>
  <si>
    <t>23203</t>
  </si>
  <si>
    <r>
      <rPr>
        <sz val="9"/>
        <rFont val="Times New Roman"/>
        <charset val="134"/>
      </rPr>
      <t xml:space="preserve"> </t>
    </r>
    <r>
      <rPr>
        <sz val="9"/>
        <rFont val="宋体"/>
        <charset val="134"/>
      </rPr>
      <t>地方政府一般债务付息支出款合计</t>
    </r>
  </si>
  <si>
    <t>交通运输支出</t>
  </si>
  <si>
    <t>2320301</t>
  </si>
  <si>
    <r>
      <rPr>
        <sz val="9"/>
        <rFont val="Times New Roman"/>
        <charset val="134"/>
      </rPr>
      <t xml:space="preserve">  </t>
    </r>
    <r>
      <rPr>
        <sz val="9"/>
        <rFont val="宋体"/>
        <charset val="134"/>
      </rPr>
      <t>地方政府一般债券付息支出项合计</t>
    </r>
  </si>
  <si>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</si>
  <si>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</si>
  <si>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</si>
  <si>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</si>
  <si>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</si>
  <si>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</si>
  <si>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</si>
  <si>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</si>
  <si>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</si>
  <si>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</si>
  <si>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</si>
  <si>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</si>
  <si>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</si>
  <si>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二、对下税收返还和转移支付</t>
  </si>
  <si>
    <t>税收返还</t>
  </si>
  <si>
    <t>转移支付</t>
  </si>
  <si>
    <t>一般性转移支付</t>
  </si>
  <si>
    <t>专项转移支付</t>
  </si>
  <si>
    <t>……</t>
  </si>
  <si>
    <r>
      <rPr>
        <sz val="11"/>
        <rFont val="黑体"/>
        <charset val="134"/>
      </rPr>
      <t>附表</t>
    </r>
    <r>
      <rPr>
        <sz val="11"/>
        <rFont val="Times New Roman"/>
        <charset val="134"/>
      </rPr>
      <t>1-3</t>
    </r>
  </si>
  <si>
    <t>一般公共预算本级支出表</t>
  </si>
  <si>
    <r>
      <rPr>
        <b/>
        <sz val="11"/>
        <rFont val="方正书宋_GBK"/>
        <charset val="134"/>
      </rPr>
      <t>科目编码</t>
    </r>
  </si>
  <si>
    <r>
      <rPr>
        <b/>
        <sz val="11"/>
        <rFont val="方正书宋_GBK"/>
        <charset val="134"/>
      </rPr>
      <t>科目名称</t>
    </r>
  </si>
  <si>
    <r>
      <rPr>
        <b/>
        <sz val="11"/>
        <rFont val="Times New Roman"/>
        <charset val="134"/>
      </rPr>
      <t xml:space="preserve"> </t>
    </r>
    <r>
      <rPr>
        <b/>
        <sz val="11"/>
        <rFont val="方正仿宋_GBK"/>
        <charset val="134"/>
      </rPr>
      <t>人大事务款合计</t>
    </r>
  </si>
  <si>
    <t>人大事务</t>
  </si>
  <si>
    <t>行政运行</t>
  </si>
  <si>
    <t>2010104</t>
  </si>
  <si>
    <t>人大会议</t>
  </si>
  <si>
    <t>2010108</t>
  </si>
  <si>
    <t>代表工作</t>
  </si>
  <si>
    <t>20102</t>
  </si>
  <si>
    <t>政协事务</t>
  </si>
  <si>
    <t>2010201</t>
  </si>
  <si>
    <t>2010204</t>
  </si>
  <si>
    <t>政协会议</t>
  </si>
  <si>
    <t>2010205</t>
  </si>
  <si>
    <t>委员视察</t>
  </si>
  <si>
    <t>20103</t>
  </si>
  <si>
    <t>政府办公厅（室）及相关机构事务</t>
  </si>
  <si>
    <t>2010301</t>
  </si>
  <si>
    <t>2010302</t>
  </si>
  <si>
    <t>一般行政管理事务</t>
  </si>
  <si>
    <t>2010305</t>
  </si>
  <si>
    <t>专项业务活动</t>
  </si>
  <si>
    <t>2010308</t>
  </si>
  <si>
    <t>信访事务</t>
  </si>
  <si>
    <t>20104</t>
  </si>
  <si>
    <t>发展与改革事务</t>
  </si>
  <si>
    <t>2010401</t>
  </si>
  <si>
    <t>2010404</t>
  </si>
  <si>
    <t>战略规划与实施</t>
  </si>
  <si>
    <t>2010408</t>
  </si>
  <si>
    <t>物价管理</t>
  </si>
  <si>
    <t>2010499</t>
  </si>
  <si>
    <t>其他发展与改革事务支出</t>
  </si>
  <si>
    <t>20105</t>
  </si>
  <si>
    <t>统计信息事务</t>
  </si>
  <si>
    <t>2010501</t>
  </si>
  <si>
    <t>2010505</t>
  </si>
  <si>
    <t>专项统计业务</t>
  </si>
  <si>
    <t>2010506</t>
  </si>
  <si>
    <t>统计管理</t>
  </si>
  <si>
    <t>2010507</t>
  </si>
  <si>
    <t>专项普查活动</t>
  </si>
  <si>
    <t>2010508</t>
  </si>
  <si>
    <t>统计抽样调查</t>
  </si>
  <si>
    <t>20106</t>
  </si>
  <si>
    <t>财政事务</t>
  </si>
  <si>
    <t>2010601</t>
  </si>
  <si>
    <t>2010602</t>
  </si>
  <si>
    <t>2010608</t>
  </si>
  <si>
    <t>财政委托业务支出</t>
  </si>
  <si>
    <t>2010650</t>
  </si>
  <si>
    <t>事业运行</t>
  </si>
  <si>
    <t>2010699</t>
  </si>
  <si>
    <t>其他财政事务支出</t>
  </si>
  <si>
    <t>20107</t>
  </si>
  <si>
    <t>税收事务</t>
  </si>
  <si>
    <t>2010701</t>
  </si>
  <si>
    <t>20108</t>
  </si>
  <si>
    <t>审计事务</t>
  </si>
  <si>
    <t>2010801</t>
  </si>
  <si>
    <t>2010804</t>
  </si>
  <si>
    <t>审计业务</t>
  </si>
  <si>
    <t>20110</t>
  </si>
  <si>
    <t>人力资源事务</t>
  </si>
  <si>
    <t>2011001</t>
  </si>
  <si>
    <t>20111</t>
  </si>
  <si>
    <t>纪检监察事务</t>
  </si>
  <si>
    <t>2011101</t>
  </si>
  <si>
    <t>2011199</t>
  </si>
  <si>
    <t>其他纪检监察事务支出</t>
  </si>
  <si>
    <t>20113</t>
  </si>
  <si>
    <t>商贸事务</t>
  </si>
  <si>
    <t>2011301</t>
  </si>
  <si>
    <t>2011308</t>
  </si>
  <si>
    <t>招商引资</t>
  </si>
  <si>
    <t>20126</t>
  </si>
  <si>
    <t>档案事务</t>
  </si>
  <si>
    <t>2012601</t>
  </si>
  <si>
    <t>20128</t>
  </si>
  <si>
    <t>民主党派及工商联事务</t>
  </si>
  <si>
    <t>2012801</t>
  </si>
  <si>
    <t>20129</t>
  </si>
  <si>
    <t>群众团体事务</t>
  </si>
  <si>
    <t>2012901</t>
  </si>
  <si>
    <t>2012902</t>
  </si>
  <si>
    <t>2012906</t>
  </si>
  <si>
    <t>工会事务</t>
  </si>
  <si>
    <t>2012999</t>
  </si>
  <si>
    <t>其他群众团体事务支出</t>
  </si>
  <si>
    <t>20131</t>
  </si>
  <si>
    <t>党委办公厅（室）及相关机构事务</t>
  </si>
  <si>
    <t>2013101</t>
  </si>
  <si>
    <t>2013105</t>
  </si>
  <si>
    <t>专项业务</t>
  </si>
  <si>
    <t>20132</t>
  </si>
  <si>
    <t>组织事务</t>
  </si>
  <si>
    <t>2013201</t>
  </si>
  <si>
    <t>2013204</t>
  </si>
  <si>
    <t>公务员事务</t>
  </si>
  <si>
    <t>20133</t>
  </si>
  <si>
    <t>宣传事务</t>
  </si>
  <si>
    <t>2013301</t>
  </si>
  <si>
    <t>20134</t>
  </si>
  <si>
    <t>统战事务</t>
  </si>
  <si>
    <t>2013401</t>
  </si>
  <si>
    <t>2013404</t>
  </si>
  <si>
    <t>宗教事务</t>
  </si>
  <si>
    <t>20137</t>
  </si>
  <si>
    <t>网信事务</t>
  </si>
  <si>
    <t>2013701</t>
  </si>
  <si>
    <t>20138</t>
  </si>
  <si>
    <t>市场监督管理事务</t>
  </si>
  <si>
    <t>2013801</t>
  </si>
  <si>
    <t>2013804</t>
  </si>
  <si>
    <t>市场主体管理</t>
  </si>
  <si>
    <t>2013805</t>
  </si>
  <si>
    <t>市场秩序执法</t>
  </si>
  <si>
    <t>2013810</t>
  </si>
  <si>
    <t>质量基础</t>
  </si>
  <si>
    <t>2013815</t>
  </si>
  <si>
    <t>质量安全监管</t>
  </si>
  <si>
    <t>2013816</t>
  </si>
  <si>
    <t>食品安全监管</t>
  </si>
  <si>
    <t>2013899</t>
  </si>
  <si>
    <t>其他市场监督管理事务</t>
  </si>
  <si>
    <t>203</t>
  </si>
  <si>
    <t>20306</t>
  </si>
  <si>
    <t>国防动员</t>
  </si>
  <si>
    <t>2030603</t>
  </si>
  <si>
    <t>人民防空</t>
  </si>
  <si>
    <t>204</t>
  </si>
  <si>
    <t>20402</t>
  </si>
  <si>
    <t>公安</t>
  </si>
  <si>
    <t>2040201</t>
  </si>
  <si>
    <t>2040219</t>
  </si>
  <si>
    <t>信息化建设</t>
  </si>
  <si>
    <t>2040220</t>
  </si>
  <si>
    <t>执法办案</t>
  </si>
  <si>
    <t>2040299</t>
  </si>
  <si>
    <t>其他公安支出</t>
  </si>
  <si>
    <t>20404</t>
  </si>
  <si>
    <t>检察</t>
  </si>
  <si>
    <t>2040401</t>
  </si>
  <si>
    <t>2040499</t>
  </si>
  <si>
    <t>其他检察支出</t>
  </si>
  <si>
    <t>20405</t>
  </si>
  <si>
    <t>法院</t>
  </si>
  <si>
    <t>2040501</t>
  </si>
  <si>
    <t>2040504</t>
  </si>
  <si>
    <t>案件审判</t>
  </si>
  <si>
    <t>2040506</t>
  </si>
  <si>
    <t>“两庭”建设</t>
  </si>
  <si>
    <t>2040599</t>
  </si>
  <si>
    <t>其他法院支出</t>
  </si>
  <si>
    <t>20406</t>
  </si>
  <si>
    <t>司法</t>
  </si>
  <si>
    <t>2040601</t>
  </si>
  <si>
    <t>2040604</t>
  </si>
  <si>
    <t>基层司法业务</t>
  </si>
  <si>
    <t>2040605</t>
  </si>
  <si>
    <t>普法宣传</t>
  </si>
  <si>
    <t>2040607</t>
  </si>
  <si>
    <t>法律援助</t>
  </si>
  <si>
    <t>2040610</t>
  </si>
  <si>
    <t>社区矫正</t>
  </si>
  <si>
    <t>2040612</t>
  </si>
  <si>
    <t>法制建设</t>
  </si>
  <si>
    <t>2040699</t>
  </si>
  <si>
    <t>其他司法支出</t>
  </si>
  <si>
    <t>205</t>
  </si>
  <si>
    <t>20501</t>
  </si>
  <si>
    <t>教育管理事务</t>
  </si>
  <si>
    <t>2050101</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</si>
  <si>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</si>
  <si>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</si>
  <si>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</si>
  <si>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</si>
  <si>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</si>
  <si>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</si>
  <si>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</si>
  <si>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</si>
  <si>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</si>
  <si>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</si>
  <si>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</si>
  <si>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</si>
  <si>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</si>
  <si>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</si>
  <si>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</si>
  <si>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</si>
  <si>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2050399</t>
  </si>
  <si>
    <t>其他职业教育支出</t>
  </si>
  <si>
    <t>20504</t>
  </si>
  <si>
    <t>成人教育</t>
  </si>
  <si>
    <t>2050499</t>
  </si>
  <si>
    <t>其他成人教育支出</t>
  </si>
  <si>
    <t>20505</t>
  </si>
  <si>
    <t>广播电视教育</t>
  </si>
  <si>
    <t>2050501</t>
  </si>
  <si>
    <t>广播电视学校</t>
  </si>
  <si>
    <t>20507</t>
  </si>
  <si>
    <t>特殊教育</t>
  </si>
  <si>
    <t>2050701</t>
  </si>
  <si>
    <t>特殊学校教育</t>
  </si>
  <si>
    <t>20508</t>
  </si>
  <si>
    <t>进修及培训</t>
  </si>
  <si>
    <t>2050801</t>
  </si>
  <si>
    <t>教师进修</t>
  </si>
  <si>
    <t>2050802</t>
  </si>
  <si>
    <t>干部教育</t>
  </si>
  <si>
    <t>20509</t>
  </si>
  <si>
    <t>教育费附加安排的支出</t>
  </si>
  <si>
    <t>2050999</t>
  </si>
  <si>
    <t>其他教育费附加安排的支出</t>
  </si>
  <si>
    <t>20599</t>
  </si>
  <si>
    <t>其他教育支出</t>
  </si>
  <si>
    <t>2059999</t>
  </si>
  <si>
    <t>206</t>
  </si>
  <si>
    <t>20602</t>
  </si>
  <si>
    <t>基础研究</t>
  </si>
  <si>
    <t>2060299</t>
  </si>
  <si>
    <t>其他基础研究支出</t>
  </si>
  <si>
    <t>20604</t>
  </si>
  <si>
    <t>技术研究与开发</t>
  </si>
  <si>
    <t>2060499</t>
  </si>
  <si>
    <t>其他技术研究与开发支出</t>
  </si>
  <si>
    <t>20607</t>
  </si>
  <si>
    <t>科学技术普及</t>
  </si>
  <si>
    <t>2060701</t>
  </si>
  <si>
    <t>机构运行</t>
  </si>
  <si>
    <t>2060702</t>
  </si>
  <si>
    <t>科普活动</t>
  </si>
  <si>
    <t>207</t>
  </si>
  <si>
    <t>20701</t>
  </si>
  <si>
    <t>文化和旅游</t>
  </si>
  <si>
    <t>2070101</t>
  </si>
  <si>
    <t>2070104</t>
  </si>
  <si>
    <t>图书馆</t>
  </si>
  <si>
    <t>2070106</t>
  </si>
  <si>
    <t>艺术表演场所</t>
  </si>
  <si>
    <t>2070108</t>
  </si>
  <si>
    <t>文化活动</t>
  </si>
  <si>
    <t>2070109</t>
  </si>
  <si>
    <t>群众文化</t>
  </si>
  <si>
    <t>2070111</t>
  </si>
  <si>
    <t>文化创作与保护</t>
  </si>
  <si>
    <t>2070113</t>
  </si>
  <si>
    <t>旅游宣传</t>
  </si>
  <si>
    <t>2070199</t>
  </si>
  <si>
    <t>其他文化和旅游支出</t>
  </si>
  <si>
    <t>20702</t>
  </si>
  <si>
    <t>文物</t>
  </si>
  <si>
    <t>2070201</t>
  </si>
  <si>
    <t>2070205</t>
  </si>
  <si>
    <t>博物馆</t>
  </si>
  <si>
    <t>20706</t>
  </si>
  <si>
    <t>新闻出版电影</t>
  </si>
  <si>
    <t>2070604</t>
  </si>
  <si>
    <t>新闻通讯</t>
  </si>
  <si>
    <t>2070699</t>
  </si>
  <si>
    <t>其他新闻出版电影支出</t>
  </si>
  <si>
    <t>20708</t>
  </si>
  <si>
    <t>广播电视</t>
  </si>
  <si>
    <t>2070805</t>
  </si>
  <si>
    <t>电视</t>
  </si>
  <si>
    <t>2070899</t>
  </si>
  <si>
    <t>其他广播电视支出</t>
  </si>
  <si>
    <t>20799</t>
  </si>
  <si>
    <t>其他文化旅游体育与传媒支出</t>
  </si>
  <si>
    <t>2079999</t>
  </si>
  <si>
    <t>208</t>
  </si>
  <si>
    <t>20801</t>
  </si>
  <si>
    <t>人力资源和社会保障管理事务</t>
  </si>
  <si>
    <t>2080109</t>
  </si>
  <si>
    <t>社会保险经办机构</t>
  </si>
  <si>
    <t>20802</t>
  </si>
  <si>
    <t>民政管理事务</t>
  </si>
  <si>
    <t>2080201</t>
  </si>
  <si>
    <t>2080207</t>
  </si>
  <si>
    <t>行政区划和地名管理</t>
  </si>
  <si>
    <t>2080208</t>
  </si>
  <si>
    <t>基层政权建设和社区治理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</si>
  <si>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</si>
  <si>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</si>
  <si>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</si>
  <si>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</si>
  <si>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</si>
  <si>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</si>
  <si>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</si>
  <si>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</si>
  <si>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</si>
  <si>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</si>
  <si>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2080507</t>
  </si>
  <si>
    <t>对机关事业单位基本养老保险基金的补助</t>
  </si>
  <si>
    <t>2080599</t>
  </si>
  <si>
    <t>其他行政事业单位养老支出</t>
  </si>
  <si>
    <t>20807</t>
  </si>
  <si>
    <t>就业补助</t>
  </si>
  <si>
    <t>2080705</t>
  </si>
  <si>
    <t>公益性岗位补贴</t>
  </si>
  <si>
    <t>2080799</t>
  </si>
  <si>
    <t>其他就业补助支出★</t>
  </si>
  <si>
    <t>20808</t>
  </si>
  <si>
    <t>抚恤</t>
  </si>
  <si>
    <t>2080801</t>
  </si>
  <si>
    <t>死亡抚恤</t>
  </si>
  <si>
    <t>2080802</t>
  </si>
  <si>
    <t>伤残抚恤</t>
  </si>
  <si>
    <t>2080803</t>
  </si>
  <si>
    <t>在乡复员、退伍军人生活补助</t>
  </si>
  <si>
    <t>2080804</t>
  </si>
  <si>
    <t>优抚事业单位支出</t>
  </si>
  <si>
    <t>2080805</t>
  </si>
  <si>
    <t>义务兵优待</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</si>
  <si>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</si>
  <si>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</si>
  <si>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</si>
  <si>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</si>
  <si>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</si>
  <si>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</si>
  <si>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</si>
  <si>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</si>
  <si>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</si>
  <si>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</si>
  <si>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</si>
  <si>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</si>
  <si>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</si>
  <si>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</si>
  <si>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</si>
  <si>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</si>
  <si>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</si>
  <si>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</si>
  <si>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</si>
  <si>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</si>
  <si>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</si>
  <si>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</si>
  <si>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2081004</t>
  </si>
  <si>
    <t>殡葬</t>
  </si>
  <si>
    <t>2081005</t>
  </si>
  <si>
    <t>社会福利事业单位</t>
  </si>
  <si>
    <t>20811</t>
  </si>
  <si>
    <t>残疾人事业</t>
  </si>
  <si>
    <t>2081101</t>
  </si>
  <si>
    <t>2081104</t>
  </si>
  <si>
    <t>残疾人康复</t>
  </si>
  <si>
    <t>2081105</t>
  </si>
  <si>
    <t>残疾人就业和扶贫</t>
  </si>
  <si>
    <t>2081107</t>
  </si>
  <si>
    <t>残疾人生活和护理补贴</t>
  </si>
  <si>
    <t>2081199</t>
  </si>
  <si>
    <t>其他残疾人事业支出</t>
  </si>
  <si>
    <t>20816</t>
  </si>
  <si>
    <t>红十字事业</t>
  </si>
  <si>
    <t>2081601</t>
  </si>
  <si>
    <t>20819</t>
  </si>
  <si>
    <t>最低生活保障</t>
  </si>
  <si>
    <t>2081901</t>
  </si>
  <si>
    <t>城市最低生活保障金支出</t>
  </si>
  <si>
    <t>2081902</t>
  </si>
  <si>
    <t>农村最低生活保障金支出</t>
  </si>
  <si>
    <t>20821</t>
  </si>
  <si>
    <t>特困人员救助供养</t>
  </si>
  <si>
    <t>2082102</t>
  </si>
  <si>
    <t>农村特困人员救助供养支出</t>
  </si>
  <si>
    <t>20825</t>
  </si>
  <si>
    <t>其他生活救助</t>
  </si>
  <si>
    <t>2082501</t>
  </si>
  <si>
    <t>其他城市生活救助</t>
  </si>
  <si>
    <t>2082502</t>
  </si>
  <si>
    <t>其他农村生活救助</t>
  </si>
  <si>
    <t>20826</t>
  </si>
  <si>
    <t>财政对基本养老保险基金的补助</t>
  </si>
  <si>
    <t>2082602</t>
  </si>
  <si>
    <t>财政对城乡居民基本养老保险基金的补助</t>
  </si>
  <si>
    <t>20828</t>
  </si>
  <si>
    <t>退役军人管理事务</t>
  </si>
  <si>
    <t>2082801</t>
  </si>
  <si>
    <t>20899</t>
  </si>
  <si>
    <t>其他社会保障和就业支出</t>
  </si>
  <si>
    <t>2089901</t>
  </si>
  <si>
    <t>210</t>
  </si>
  <si>
    <t>21001</t>
  </si>
  <si>
    <t>卫生健康管理事务</t>
  </si>
  <si>
    <t>2100101</t>
  </si>
  <si>
    <t>21002</t>
  </si>
  <si>
    <t>公立医院</t>
  </si>
  <si>
    <t>2100201</t>
  </si>
  <si>
    <t>综合医院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</si>
  <si>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</si>
  <si>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</si>
  <si>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</si>
  <si>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</si>
  <si>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</si>
  <si>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</si>
  <si>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</si>
  <si>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</si>
  <si>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</si>
  <si>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</si>
  <si>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</si>
  <si>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</si>
  <si>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</si>
  <si>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</si>
  <si>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</si>
  <si>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</si>
  <si>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</si>
  <si>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</si>
  <si>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</si>
  <si>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</si>
  <si>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21006</t>
  </si>
  <si>
    <t>中医药</t>
  </si>
  <si>
    <t>2100699</t>
  </si>
  <si>
    <t>其他中医药支出</t>
  </si>
  <si>
    <t>21007</t>
  </si>
  <si>
    <t>计划生育事务</t>
  </si>
  <si>
    <t>2100716</t>
  </si>
  <si>
    <t>计划生育机构</t>
  </si>
  <si>
    <t>2100717</t>
  </si>
  <si>
    <t>计划生育服务</t>
  </si>
  <si>
    <t>21011</t>
  </si>
  <si>
    <t>行政事业单位医疗</t>
  </si>
  <si>
    <t>2101101</t>
  </si>
  <si>
    <t>行政单位医疗</t>
  </si>
  <si>
    <t>2101102</t>
  </si>
  <si>
    <t>事业单位医疗</t>
  </si>
  <si>
    <t>2101103</t>
  </si>
  <si>
    <t>公务员医疗补助</t>
  </si>
  <si>
    <t>21012</t>
  </si>
  <si>
    <t>财政对基本医疗保险基金的补助</t>
  </si>
  <si>
    <t>2101202</t>
  </si>
  <si>
    <t>财政对城乡居民基本医疗保险基金的补助</t>
  </si>
  <si>
    <t>21013</t>
  </si>
  <si>
    <t>医疗救助</t>
  </si>
  <si>
    <t>2101301</t>
  </si>
  <si>
    <t>城乡医疗救助</t>
  </si>
  <si>
    <t>2101302</t>
  </si>
  <si>
    <t>疾病应急救助</t>
  </si>
  <si>
    <t>21014</t>
  </si>
  <si>
    <t>优抚对象医疗</t>
  </si>
  <si>
    <t>2101401</t>
  </si>
  <si>
    <t>优抚对象医疗补助</t>
  </si>
  <si>
    <t>21015</t>
  </si>
  <si>
    <t>医疗保障管理事务</t>
  </si>
  <si>
    <t>2101501</t>
  </si>
  <si>
    <t>21099</t>
  </si>
  <si>
    <t>其他卫生健康支出</t>
  </si>
  <si>
    <t>2109901</t>
  </si>
  <si>
    <t>211</t>
  </si>
  <si>
    <t>21103</t>
  </si>
  <si>
    <t>污染防治</t>
  </si>
  <si>
    <t>2110301</t>
  </si>
  <si>
    <t>大气</t>
  </si>
  <si>
    <t>2110302</t>
  </si>
  <si>
    <t>水体</t>
  </si>
  <si>
    <t>21110</t>
  </si>
  <si>
    <t>能源节约利用</t>
  </si>
  <si>
    <t>2111001</t>
  </si>
  <si>
    <t>21111</t>
  </si>
  <si>
    <t>污染减排</t>
  </si>
  <si>
    <t>2111101</t>
  </si>
  <si>
    <t>生态环境监测与信息</t>
  </si>
  <si>
    <t>2111103</t>
  </si>
  <si>
    <t>减排专项支出</t>
  </si>
  <si>
    <t>212</t>
  </si>
  <si>
    <t>21201</t>
  </si>
  <si>
    <t>城乡社区管理事务</t>
  </si>
  <si>
    <t>2120101</t>
  </si>
  <si>
    <t>2120104</t>
  </si>
  <si>
    <t>城管执法</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</si>
  <si>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</si>
  <si>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</si>
  <si>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</si>
  <si>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</si>
  <si>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</si>
  <si>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</si>
  <si>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</si>
  <si>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</si>
  <si>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</si>
  <si>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</si>
  <si>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</si>
  <si>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</si>
  <si>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</si>
  <si>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</si>
  <si>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213</t>
  </si>
  <si>
    <t>21301</t>
  </si>
  <si>
    <t>农业农村</t>
  </si>
  <si>
    <t>2130104</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</si>
  <si>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</si>
  <si>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</si>
  <si>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</si>
  <si>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</si>
  <si>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</si>
  <si>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</si>
  <si>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</si>
  <si>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</si>
  <si>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</si>
  <si>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</si>
  <si>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</si>
  <si>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</si>
  <si>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2130122</t>
  </si>
  <si>
    <t>农业生产发展</t>
  </si>
  <si>
    <t>2130126</t>
  </si>
  <si>
    <t>农村社会事业</t>
  </si>
  <si>
    <t>2130135</t>
  </si>
  <si>
    <t>农业资源保护修复与利用</t>
  </si>
  <si>
    <t>2130142</t>
  </si>
  <si>
    <t>农村道路建设</t>
  </si>
  <si>
    <t>2130152</t>
  </si>
  <si>
    <t>对高校毕业生到基层任职补助</t>
  </si>
  <si>
    <t>2130153</t>
  </si>
  <si>
    <t>农田建设</t>
  </si>
  <si>
    <t>2130199</t>
  </si>
  <si>
    <t>其他农业农村支出</t>
  </si>
  <si>
    <t>21302</t>
  </si>
  <si>
    <t>林业和草原</t>
  </si>
  <si>
    <t>2130201</t>
  </si>
  <si>
    <t>2130205</t>
  </si>
  <si>
    <t>森林资源培育</t>
  </si>
  <si>
    <t>2130211</t>
  </si>
  <si>
    <t>动植物保护</t>
  </si>
  <si>
    <t>2130234</t>
  </si>
  <si>
    <t>林业草原防灾减灾</t>
  </si>
  <si>
    <t>2130299</t>
  </si>
  <si>
    <t>其他林业支出</t>
  </si>
  <si>
    <t>21303</t>
  </si>
  <si>
    <t>水利</t>
  </si>
  <si>
    <t>2130301</t>
  </si>
  <si>
    <t>2130304</t>
  </si>
  <si>
    <t>水利行业业务管理</t>
  </si>
  <si>
    <t>2130306</t>
  </si>
  <si>
    <t>水利工程运行与维护</t>
  </si>
  <si>
    <t>2130309</t>
  </si>
  <si>
    <t>水利执法监督</t>
  </si>
  <si>
    <t>2130311</t>
  </si>
  <si>
    <t>水资源节约管理与保护</t>
  </si>
  <si>
    <t>2130314</t>
  </si>
  <si>
    <t>防汛</t>
  </si>
  <si>
    <t>2130315</t>
  </si>
  <si>
    <t>抗旱</t>
  </si>
  <si>
    <t>2130316</t>
  </si>
  <si>
    <t>农村水利</t>
  </si>
  <si>
    <t>2130319</t>
  </si>
  <si>
    <t>江河湖库水系综合整治</t>
  </si>
  <si>
    <t>2130335</t>
  </si>
  <si>
    <t>农村人畜饮水</t>
  </si>
  <si>
    <t>2130399</t>
  </si>
  <si>
    <t>其他水利支出</t>
  </si>
  <si>
    <t>21305</t>
  </si>
  <si>
    <t>扶贫</t>
  </si>
  <si>
    <t>2130502</t>
  </si>
  <si>
    <t>2130504</t>
  </si>
  <si>
    <t>农村基础设施建设</t>
  </si>
  <si>
    <t>2130505</t>
  </si>
  <si>
    <t>生产发展</t>
  </si>
  <si>
    <t>2130507</t>
  </si>
  <si>
    <t>扶贫贷款奖补和贴息</t>
  </si>
  <si>
    <t>2130599</t>
  </si>
  <si>
    <t>其他扶贫支出</t>
  </si>
  <si>
    <t>21307</t>
  </si>
  <si>
    <t>农村综合改革</t>
  </si>
  <si>
    <t>2130705</t>
  </si>
  <si>
    <t>对村民委员会和村党支部的补助</t>
  </si>
  <si>
    <t>2130799</t>
  </si>
  <si>
    <t>其他农村综合改革支出</t>
  </si>
  <si>
    <t>21308</t>
  </si>
  <si>
    <t>普惠金融发展支出</t>
  </si>
  <si>
    <t>2130801</t>
  </si>
  <si>
    <t>支持农村金融机构</t>
  </si>
  <si>
    <t>2130803</t>
  </si>
  <si>
    <t>农业保险保费补贴</t>
  </si>
  <si>
    <t>2130804</t>
  </si>
  <si>
    <t>创业担保贷款贴息</t>
  </si>
  <si>
    <t>214</t>
  </si>
  <si>
    <t>21401</t>
  </si>
  <si>
    <t>公路水路运输</t>
  </si>
  <si>
    <t>2140101</t>
  </si>
  <si>
    <t>2140104</t>
  </si>
  <si>
    <t>公路建设</t>
  </si>
  <si>
    <t>2140106</t>
  </si>
  <si>
    <t>公路养护</t>
  </si>
  <si>
    <t>2140112</t>
  </si>
  <si>
    <t>公路运输管理</t>
  </si>
  <si>
    <t>2140199</t>
  </si>
  <si>
    <t>其他公路水路运输支出</t>
  </si>
  <si>
    <t>21404</t>
  </si>
  <si>
    <t>成品油价格改革对交通运输的补贴</t>
  </si>
  <si>
    <t>2140401</t>
  </si>
  <si>
    <t>对城市公交的补贴</t>
  </si>
  <si>
    <t>21499</t>
  </si>
  <si>
    <t>其他交通运输支出</t>
  </si>
  <si>
    <t>2149901</t>
  </si>
  <si>
    <t>公共交通运营补助</t>
  </si>
  <si>
    <t>215</t>
  </si>
  <si>
    <t>资源勘探工业信息等支出</t>
  </si>
  <si>
    <t>21505</t>
  </si>
  <si>
    <t>工业和信息产业监管</t>
  </si>
  <si>
    <t>2150501</t>
  </si>
  <si>
    <t>2150599</t>
  </si>
  <si>
    <t>其他工业和信息产业监管支出</t>
  </si>
  <si>
    <t>21508</t>
  </si>
  <si>
    <t>支持中小企业发展和管理支出</t>
  </si>
  <si>
    <t>2150802</t>
  </si>
  <si>
    <t>2150899</t>
  </si>
  <si>
    <t>其他支持中小企业发展和管理支出</t>
  </si>
  <si>
    <t>216</t>
  </si>
  <si>
    <t>21699</t>
  </si>
  <si>
    <t>其他商业服务业等支出</t>
  </si>
  <si>
    <t>2169999</t>
  </si>
  <si>
    <t>220</t>
  </si>
  <si>
    <t>22001</t>
  </si>
  <si>
    <t>自然资源事务</t>
  </si>
  <si>
    <t>2200101</t>
  </si>
  <si>
    <t>2200104</t>
  </si>
  <si>
    <t>自然资源规划及管理</t>
  </si>
  <si>
    <t>2200106</t>
  </si>
  <si>
    <t>自然资源利用与保护</t>
  </si>
  <si>
    <t>2200109</t>
  </si>
  <si>
    <t>自然资源调查与确权登记</t>
  </si>
  <si>
    <t>2200114</t>
  </si>
  <si>
    <t>地质勘查与矿产资源管理</t>
  </si>
  <si>
    <t>2200129</t>
  </si>
  <si>
    <t>基础测绘与地理信息监管</t>
  </si>
  <si>
    <t>221</t>
  </si>
  <si>
    <t>22101</t>
  </si>
  <si>
    <t>保障性安居工程支出</t>
  </si>
  <si>
    <t>2210105</t>
  </si>
  <si>
    <t>农村危房改造</t>
  </si>
  <si>
    <t>2120807</t>
  </si>
  <si>
    <t>廉租住房支出</t>
  </si>
  <si>
    <t>2210108</t>
  </si>
  <si>
    <t>老旧小区改造</t>
  </si>
  <si>
    <t>22102</t>
  </si>
  <si>
    <t>住房改革支出</t>
  </si>
  <si>
    <t>2210201</t>
  </si>
  <si>
    <t>住房公积金</t>
  </si>
  <si>
    <t>222</t>
  </si>
  <si>
    <t>22201</t>
  </si>
  <si>
    <t>粮油事务</t>
  </si>
  <si>
    <t>2220112</t>
  </si>
  <si>
    <t>粮食财务挂账利息补贴</t>
  </si>
  <si>
    <t>2220199</t>
  </si>
  <si>
    <t>其他粮油事务支出</t>
  </si>
  <si>
    <t>22204</t>
  </si>
  <si>
    <t>粮油储备</t>
  </si>
  <si>
    <t>2220401</t>
  </si>
  <si>
    <t>储备粮油补贴</t>
  </si>
  <si>
    <t>224</t>
  </si>
  <si>
    <t>22401</t>
  </si>
  <si>
    <t>应急管理事务</t>
  </si>
  <si>
    <t>2240101</t>
  </si>
  <si>
    <t>2240104</t>
  </si>
  <si>
    <t>灾害风险防治</t>
  </si>
  <si>
    <t>2240106</t>
  </si>
  <si>
    <t>安全监管</t>
  </si>
  <si>
    <t>2240108</t>
  </si>
  <si>
    <t>应急救援</t>
  </si>
  <si>
    <t>2240109</t>
  </si>
  <si>
    <t>应急管理</t>
  </si>
  <si>
    <t>22402</t>
  </si>
  <si>
    <t>消防事务</t>
  </si>
  <si>
    <t>2240204</t>
  </si>
  <si>
    <t>消防应急救援</t>
  </si>
  <si>
    <t>22405</t>
  </si>
  <si>
    <t>地震事务</t>
  </si>
  <si>
    <t>2240509</t>
  </si>
  <si>
    <t>防震减灾信息管理</t>
  </si>
  <si>
    <t>22406</t>
  </si>
  <si>
    <t>自然灾害防治</t>
  </si>
  <si>
    <t>2240602</t>
  </si>
  <si>
    <t>森林草原防灾减灾</t>
  </si>
  <si>
    <t>22407</t>
  </si>
  <si>
    <t>自然灾害救灾及恢复重建支出</t>
  </si>
  <si>
    <t>2240704</t>
  </si>
  <si>
    <t>自然灾害灾后重建补助</t>
  </si>
  <si>
    <t>227</t>
  </si>
  <si>
    <t>229</t>
  </si>
  <si>
    <t>22902</t>
  </si>
  <si>
    <t>年初预留</t>
  </si>
  <si>
    <t>地方政府一般债务付息支出</t>
  </si>
  <si>
    <t>地方政府一般债券付息支出</t>
  </si>
  <si>
    <t>233</t>
  </si>
  <si>
    <t>23303</t>
  </si>
  <si>
    <t>地方政府一般债务发行费用支出</t>
  </si>
  <si>
    <t/>
  </si>
  <si>
    <t>总计</t>
  </si>
  <si>
    <r>
      <rPr>
        <sz val="11"/>
        <rFont val="黑体"/>
        <charset val="134"/>
      </rPr>
      <t>附表</t>
    </r>
    <r>
      <rPr>
        <sz val="11"/>
        <rFont val="Times New Roman"/>
        <charset val="134"/>
      </rPr>
      <t>1-4</t>
    </r>
  </si>
  <si>
    <t>一般公共预算本级基本支出表</t>
  </si>
  <si>
    <t>机关工资福利支出</t>
  </si>
  <si>
    <t xml:space="preserve"> 工资奖金津补贴</t>
  </si>
  <si>
    <t xml:space="preserve"> 社会保障缴费</t>
  </si>
  <si>
    <t xml:space="preserve"> 住房公积金 </t>
  </si>
  <si>
    <t xml:space="preserve"> 其他工资福利支出</t>
  </si>
  <si>
    <t>机关商品和服务支出</t>
  </si>
  <si>
    <t xml:space="preserve"> 办公经费</t>
  </si>
  <si>
    <t xml:space="preserve"> 会议费</t>
  </si>
  <si>
    <t xml:space="preserve"> 培训费</t>
  </si>
  <si>
    <t>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</si>
  <si>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</si>
  <si>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</si>
  <si>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</si>
  <si>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</si>
  <si>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</si>
  <si>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</si>
  <si>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设备购置</t>
  </si>
  <si>
    <t>对事业单位经常性补助</t>
  </si>
  <si>
    <t xml:space="preserve"> 工资福利支出</t>
  </si>
  <si>
    <t xml:space="preserve"> 商品和服务支出</t>
  </si>
  <si>
    <t>对事业单位资本性补助</t>
  </si>
  <si>
    <t>50601</t>
  </si>
  <si>
    <t xml:space="preserve"> 资本性支出（一）</t>
  </si>
  <si>
    <t>对个人和家庭的补助</t>
  </si>
  <si>
    <t>50901</t>
  </si>
  <si>
    <t xml:space="preserve"> 社会福利和救助</t>
  </si>
  <si>
    <t>50902</t>
  </si>
  <si>
    <t xml:space="preserve"> 助学金</t>
  </si>
  <si>
    <t>50905</t>
  </si>
  <si>
    <t xml:space="preserve"> 离退休费</t>
  </si>
  <si>
    <t>50999</t>
  </si>
  <si>
    <t xml:space="preserve"> 其他对个人和家庭补助</t>
  </si>
  <si>
    <t>支  出  合  计</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</si>
  <si>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</si>
  <si>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</si>
  <si>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</si>
  <si>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</si>
  <si>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</si>
  <si>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</si>
  <si>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r>
      <rPr>
        <b/>
        <sz val="9"/>
        <rFont val="方正书宋_GBK"/>
        <charset val="134"/>
      </rPr>
      <t>科目编码</t>
    </r>
  </si>
  <si>
    <r>
      <rPr>
        <b/>
        <sz val="9"/>
        <rFont val="方正书宋_GBK"/>
        <charset val="134"/>
      </rPr>
      <t>科目（单位）名称</t>
    </r>
  </si>
  <si>
    <r>
      <rPr>
        <b/>
        <sz val="9"/>
        <rFont val="方正书宋_GBK"/>
        <charset val="134"/>
      </rPr>
      <t>合计</t>
    </r>
  </si>
  <si>
    <t>乐亭县</t>
  </si>
  <si>
    <r>
      <rPr>
        <sz val="9"/>
        <rFont val="方正仿宋_GBK"/>
        <charset val="134"/>
      </rPr>
      <t>一般公共服务支出类合计</t>
    </r>
  </si>
  <si>
    <r>
      <rPr>
        <b/>
        <sz val="11"/>
        <rFont val="方正仿宋_GBK"/>
        <charset val="134"/>
      </rPr>
      <t>合计</t>
    </r>
  </si>
  <si>
    <r>
      <rPr>
        <sz val="11"/>
        <rFont val="黑体"/>
        <charset val="134"/>
      </rPr>
      <t>附表</t>
    </r>
    <r>
      <rPr>
        <sz val="11"/>
        <rFont val="Times New Roman"/>
        <charset val="134"/>
      </rPr>
      <t>1-6</t>
    </r>
  </si>
  <si>
    <t>一般公共预算专项转移支付分项目安排情况表</t>
  </si>
  <si>
    <t>文号</t>
  </si>
  <si>
    <t>项目名称</t>
  </si>
  <si>
    <t>预算数</t>
  </si>
  <si>
    <t>冀财行[2019]49号</t>
  </si>
  <si>
    <r>
      <rPr>
        <sz val="9"/>
        <rFont val="宋体"/>
        <charset val="134"/>
      </rPr>
      <t>河北省财政厅关于提前下达2020年中央食品药品监管补助资金的通知</t>
    </r>
    <r>
      <rPr>
        <sz val="9"/>
        <rFont val="宋体"/>
        <charset val="134"/>
      </rPr>
      <t>2013899-51301</t>
    </r>
  </si>
  <si>
    <t>冀财外[2019]38号</t>
  </si>
  <si>
    <r>
      <rPr>
        <sz val="9"/>
        <rFont val="宋体"/>
        <charset val="134"/>
      </rPr>
      <t>河北省财政厅关于提前下达2020年重点研发专项-省校科技合作项目资金预算的通知</t>
    </r>
    <r>
      <rPr>
        <sz val="9"/>
        <rFont val="宋体"/>
        <charset val="134"/>
      </rPr>
      <t>2060499</t>
    </r>
  </si>
  <si>
    <t>冀财社[2019]129号</t>
  </si>
  <si>
    <t>河北省财政厅关于提前下达2020年重大传染病防控经费预算的通知2100409-50502</t>
  </si>
  <si>
    <t>冀财建[2019]339号</t>
  </si>
  <si>
    <r>
      <rPr>
        <sz val="9"/>
        <rFont val="宋体"/>
        <charset val="134"/>
      </rPr>
      <t>关于提前下达2020年省级大气污染防治专项资金（用于农村地区清洁取暖2019年任务运行补贴）预算的通知</t>
    </r>
    <r>
      <rPr>
        <sz val="9"/>
        <rFont val="宋体"/>
        <charset val="134"/>
      </rPr>
      <t>2110301-51301</t>
    </r>
  </si>
  <si>
    <t>冀财建[2019]335号</t>
  </si>
  <si>
    <r>
      <rPr>
        <sz val="9"/>
        <rFont val="宋体"/>
        <charset val="134"/>
      </rPr>
      <t>关于提前下达2020年省级大气污染防治资金（用于农村地区清洁取暖2016、2017、2018年任务运行补贴）预算的通知</t>
    </r>
    <r>
      <rPr>
        <sz val="9"/>
        <rFont val="宋体"/>
        <charset val="134"/>
      </rPr>
      <t>2110301-51301</t>
    </r>
  </si>
  <si>
    <t>冀财建[2019]318号</t>
  </si>
  <si>
    <r>
      <rPr>
        <sz val="9"/>
        <rFont val="宋体"/>
        <charset val="134"/>
      </rPr>
      <t>关于提前下达2020年中央大气污染防治资金（用于农村地区清洁取暖2017年、2018年任务运行补贴）预算的通知</t>
    </r>
    <r>
      <rPr>
        <sz val="9"/>
        <rFont val="宋体"/>
        <charset val="134"/>
      </rPr>
      <t>2110301-51301</t>
    </r>
  </si>
  <si>
    <t>冀财建[2019]341号</t>
  </si>
  <si>
    <r>
      <rPr>
        <sz val="10"/>
        <rFont val="宋体"/>
        <charset val="134"/>
      </rPr>
      <t>关于提前下达2020年省级大气污染防治资金预算（用于2019年农村地区清洁取暖计划）的通知</t>
    </r>
    <r>
      <rPr>
        <sz val="10"/>
        <rFont val="宋体"/>
        <charset val="134"/>
      </rPr>
      <t>2110301-51301</t>
    </r>
  </si>
  <si>
    <t>冀财建[2019]320号</t>
  </si>
  <si>
    <r>
      <rPr>
        <sz val="9"/>
        <rFont val="宋体"/>
        <charset val="134"/>
      </rPr>
      <t>关于提前下达2020年大气污染防治（节能与循环经济）专项资金的通知</t>
    </r>
    <r>
      <rPr>
        <sz val="9"/>
        <rFont val="宋体"/>
        <charset val="134"/>
      </rPr>
      <t>2111001-51301</t>
    </r>
  </si>
  <si>
    <t>冀财农[2019]144号</t>
  </si>
  <si>
    <r>
      <rPr>
        <sz val="9"/>
        <rFont val="宋体"/>
        <charset val="134"/>
      </rPr>
      <t>关于提前下达2020年中央农村综合改革转移支付预算的通知</t>
    </r>
    <r>
      <rPr>
        <sz val="9"/>
        <rFont val="宋体"/>
        <charset val="134"/>
      </rPr>
      <t>2130799-51301</t>
    </r>
  </si>
  <si>
    <t>冀财农[2019]147号</t>
  </si>
  <si>
    <r>
      <rPr>
        <sz val="9"/>
        <rFont val="宋体"/>
        <charset val="134"/>
      </rPr>
      <t>河北省财政厅关于提前下达2020年省级农村综合改革转移支付预算的通知</t>
    </r>
    <r>
      <rPr>
        <sz val="9"/>
        <rFont val="宋体"/>
        <charset val="134"/>
      </rPr>
      <t>2130799-51301</t>
    </r>
  </si>
  <si>
    <t>冀财农[2019]155号</t>
  </si>
  <si>
    <r>
      <rPr>
        <sz val="9"/>
        <rFont val="宋体"/>
        <charset val="134"/>
      </rPr>
      <t>关于提前下达2020年土地指标跨省域调剂收入安排的支出预算（支持农村“厕所革命”整村推进财政奖补使用方向）的通知</t>
    </r>
    <r>
      <rPr>
        <sz val="9"/>
        <rFont val="宋体"/>
        <charset val="134"/>
      </rPr>
      <t>2130799-51301</t>
    </r>
  </si>
  <si>
    <t>冀财金[2019]53号</t>
  </si>
  <si>
    <r>
      <rPr>
        <sz val="9"/>
        <rFont val="宋体"/>
        <charset val="134"/>
      </rPr>
      <t>河北省财政厅关于提前下达中央2020年普惠金融发展专项资金预算指标的通知</t>
    </r>
    <r>
      <rPr>
        <sz val="9"/>
        <rFont val="宋体"/>
        <charset val="134"/>
      </rPr>
      <t>2130801-50799</t>
    </r>
  </si>
  <si>
    <t>冀财金[2019]54号</t>
  </si>
  <si>
    <r>
      <rPr>
        <sz val="9"/>
        <rFont val="宋体"/>
        <charset val="134"/>
      </rPr>
      <t>河北省财政厅关于提前下达省级2020年普惠金融发展专项资金预算指标的通知</t>
    </r>
    <r>
      <rPr>
        <sz val="9"/>
        <rFont val="宋体"/>
        <charset val="134"/>
      </rPr>
      <t>2130801-50799</t>
    </r>
  </si>
  <si>
    <r>
      <rPr>
        <sz val="9"/>
        <rFont val="宋体"/>
        <charset val="134"/>
      </rPr>
      <t>河北省财政厅关于提前下达中央2020年普惠金融发展专项资金预算指标的通知</t>
    </r>
    <r>
      <rPr>
        <sz val="9"/>
        <rFont val="宋体"/>
        <charset val="134"/>
      </rPr>
      <t>2130804-50999</t>
    </r>
  </si>
  <si>
    <r>
      <rPr>
        <b/>
        <sz val="11"/>
        <rFont val="方正仿宋_GBK"/>
        <charset val="134"/>
      </rPr>
      <t>合</t>
    </r>
    <r>
      <rPr>
        <b/>
        <sz val="11"/>
        <rFont val="Times New Roman"/>
        <charset val="134"/>
      </rPr>
      <t xml:space="preserve">   </t>
    </r>
    <r>
      <rPr>
        <b/>
        <sz val="11"/>
        <rFont val="方正仿宋_GBK"/>
        <charset val="134"/>
      </rPr>
      <t>计</t>
    </r>
  </si>
  <si>
    <r>
      <rPr>
        <sz val="11"/>
        <rFont val="黑体"/>
        <charset val="134"/>
      </rPr>
      <t>附表</t>
    </r>
    <r>
      <rPr>
        <sz val="11"/>
        <rFont val="Times New Roman"/>
        <charset val="134"/>
      </rPr>
      <t>1-7</t>
    </r>
  </si>
  <si>
    <t>政府性基金预算收入表</t>
  </si>
  <si>
    <t>一、农网还贷资金收入</t>
  </si>
  <si>
    <t>二、海南省高等级公路车辆通行附加费收入</t>
  </si>
  <si>
    <t>三、港口建设费收入</t>
  </si>
  <si>
    <t>四、新型墙体材料专项基金收入</t>
  </si>
  <si>
    <t>五、国家电影事业发展专项资金收入</t>
  </si>
  <si>
    <t>六、城市公用事业附加收入</t>
  </si>
  <si>
    <t>七、国有土地收益基金收入</t>
  </si>
  <si>
    <t>八、农业土地开发资金收入</t>
  </si>
  <si>
    <t>九、国有土地使用权出让收入</t>
  </si>
  <si>
    <t>十、大中型水库库区基金收入</t>
  </si>
  <si>
    <t>十一、彩票公益金收入</t>
  </si>
  <si>
    <t>十二、城市基础设施配套费收入</t>
  </si>
  <si>
    <t>十三、小型水库移民扶助基金收入</t>
  </si>
  <si>
    <t>十四、国家重大水利工程建设基金收入</t>
  </si>
  <si>
    <t>十五、车辆通行费</t>
  </si>
  <si>
    <t>十六、污水处理费收入</t>
  </si>
  <si>
    <t>十七、彩票发行机构和彩票销售机构的业务费用</t>
  </si>
  <si>
    <t>十八、其他政府性基金收入</t>
  </si>
  <si>
    <r>
      <rPr>
        <sz val="11"/>
        <rFont val="黑体"/>
        <charset val="134"/>
      </rPr>
      <t>附表</t>
    </r>
    <r>
      <rPr>
        <sz val="11"/>
        <rFont val="Times New Roman"/>
        <charset val="134"/>
      </rPr>
      <t>1-8</t>
    </r>
  </si>
  <si>
    <t>政府性基金预算支出表</t>
  </si>
  <si>
    <t>文化体育与传媒支出</t>
  </si>
  <si>
    <t>二、对下转移支付</t>
  </si>
  <si>
    <r>
      <rPr>
        <sz val="11"/>
        <rFont val="黑体"/>
        <charset val="134"/>
      </rPr>
      <t>附表</t>
    </r>
    <r>
      <rPr>
        <sz val="11"/>
        <rFont val="Times New Roman"/>
        <charset val="134"/>
      </rPr>
      <t>1-9</t>
    </r>
  </si>
  <si>
    <t>政府性基金预算本级支出表</t>
  </si>
  <si>
    <t>科目编码</t>
  </si>
  <si>
    <t>科目名称</t>
  </si>
  <si>
    <t>20707</t>
  </si>
  <si>
    <t xml:space="preserve">    国家电影事业发展专项资金安排的支出</t>
  </si>
  <si>
    <t xml:space="preserve">   2070702</t>
  </si>
  <si>
    <t xml:space="preserve">       资助影院建设</t>
  </si>
  <si>
    <t>2070799</t>
  </si>
  <si>
    <t>其他国家电影事业发展专项资金支出</t>
  </si>
  <si>
    <t xml:space="preserve">   20709</t>
  </si>
  <si>
    <t xml:space="preserve">    旅游发展基金支出</t>
  </si>
  <si>
    <t xml:space="preserve">    2070904</t>
  </si>
  <si>
    <t xml:space="preserve">       地方旅游开发项目补助</t>
  </si>
  <si>
    <t>431.44</t>
  </si>
  <si>
    <t>20822</t>
  </si>
  <si>
    <t>大中型水库移民扶助基金安排的支出</t>
  </si>
  <si>
    <t>2082201</t>
  </si>
  <si>
    <t>移民补助</t>
  </si>
  <si>
    <t>210.46</t>
  </si>
  <si>
    <t>2082202</t>
  </si>
  <si>
    <t xml:space="preserve">       基础设施建设和经济发展</t>
  </si>
  <si>
    <r>
      <rPr>
        <b/>
        <sz val="11"/>
        <rFont val="方正仿宋_GBK"/>
        <charset val="134"/>
      </rPr>
      <t>城乡社区支出</t>
    </r>
  </si>
  <si>
    <t xml:space="preserve"> 21208</t>
  </si>
  <si>
    <r>
      <rPr>
        <sz val="11"/>
        <rFont val="方正仿宋_GBK"/>
        <charset val="134"/>
      </rPr>
      <t>国有土地使用权出让收入及对应专项债务收入安排的支出</t>
    </r>
  </si>
  <si>
    <t>2120801</t>
  </si>
  <si>
    <t>其他国有土地使用权出让收入安排的支出</t>
  </si>
  <si>
    <t>21209</t>
  </si>
  <si>
    <t xml:space="preserve">    城市公用事业附加及对应专项债务收入安排的支出</t>
  </si>
  <si>
    <t xml:space="preserve">      城市公共设施</t>
  </si>
  <si>
    <t>2120902</t>
  </si>
  <si>
    <t xml:space="preserve">      城市环境卫生</t>
  </si>
  <si>
    <t xml:space="preserve">      公有房屋</t>
  </si>
  <si>
    <t>2120904</t>
  </si>
  <si>
    <t xml:space="preserve">      城市防洪</t>
  </si>
  <si>
    <t xml:space="preserve">      其他城市公用事业附加安排的支出</t>
  </si>
  <si>
    <t>21211</t>
  </si>
  <si>
    <t xml:space="preserve">    农业土地开发资金安排的支出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</si>
  <si>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</si>
  <si>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</si>
  <si>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</si>
  <si>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</si>
  <si>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</si>
  <si>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</si>
  <si>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</si>
  <si>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</si>
  <si>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</si>
  <si>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</si>
  <si>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</si>
  <si>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</si>
  <si>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</si>
  <si>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</si>
  <si>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</si>
  <si>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</si>
  <si>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</si>
  <si>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</si>
  <si>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</si>
  <si>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用于城乡医疗求助的的彩票公益金支出</t>
  </si>
  <si>
    <t>2296099</t>
  </si>
  <si>
    <t xml:space="preserve">      用于其他社会公益事业的彩票公益金支出</t>
  </si>
  <si>
    <t>231</t>
  </si>
  <si>
    <t>23104</t>
  </si>
  <si>
    <t>地方政府专项债务还本支出</t>
  </si>
  <si>
    <t>2310411</t>
  </si>
  <si>
    <t>国有土地使用权出让金债务还本支出</t>
  </si>
  <si>
    <t>23204</t>
  </si>
  <si>
    <t>地方政府专项债务付息支出</t>
  </si>
  <si>
    <t>2320411</t>
  </si>
  <si>
    <t>国有土地使用权出让金债务付息支出</t>
  </si>
  <si>
    <t>2320431</t>
  </si>
  <si>
    <t>土地储备专项债券付息支出</t>
  </si>
  <si>
    <t>2320433</t>
  </si>
  <si>
    <t>棚户区改造专项债券付息支出</t>
  </si>
  <si>
    <t xml:space="preserve">    23304</t>
  </si>
  <si>
    <t>地方政府专项债务发行费用支出</t>
  </si>
  <si>
    <t>2330411</t>
  </si>
  <si>
    <t>国有土地使用权出让金债务发行费用支出</t>
  </si>
  <si>
    <t>2330433</t>
  </si>
  <si>
    <t>棚户区改造专项债券发行费用支出</t>
  </si>
  <si>
    <r>
      <rPr>
        <sz val="11"/>
        <rFont val="黑体"/>
        <charset val="134"/>
      </rPr>
      <t>附表</t>
    </r>
    <r>
      <rPr>
        <sz val="11"/>
        <rFont val="Times New Roman"/>
        <charset val="134"/>
      </rPr>
      <t>1-10</t>
    </r>
  </si>
  <si>
    <t>政府性基金预算专项转移支付分地区安排情况表</t>
  </si>
  <si>
    <r>
      <rPr>
        <sz val="11"/>
        <rFont val="方正仿宋_GBK"/>
        <charset val="134"/>
      </rPr>
      <t>乐亭县</t>
    </r>
  </si>
  <si>
    <t>940.57</t>
  </si>
  <si>
    <r>
      <rPr>
        <sz val="11"/>
        <rFont val="方正仿宋_GBK"/>
        <charset val="134"/>
      </rPr>
      <t>未分配数</t>
    </r>
  </si>
  <si>
    <r>
      <rPr>
        <sz val="11"/>
        <rFont val="黑体"/>
        <charset val="134"/>
      </rPr>
      <t>附表</t>
    </r>
    <r>
      <rPr>
        <sz val="11"/>
        <rFont val="Times New Roman"/>
        <charset val="134"/>
      </rPr>
      <t>1-11</t>
    </r>
  </si>
  <si>
    <t>政府性基金预算专项转移支付分项目安排情况表</t>
  </si>
  <si>
    <t>冀财教[2019]99号</t>
  </si>
  <si>
    <t>关于提前下达2020年中央补助地方国家电影事业发展专项资金预算的通知2070799-51301</t>
  </si>
  <si>
    <t>冀财教[2019]113号</t>
  </si>
  <si>
    <t>关于提前下达2020年省级国家电影事业发展专项资金的通知2070799-51301</t>
  </si>
  <si>
    <t>冀财教[2019]109号</t>
  </si>
  <si>
    <t>关于提前下达中央2020年旅游发展基金补助地方项目资金预算的通知2070904-51301</t>
  </si>
  <si>
    <t>冀财农[2019]129号</t>
  </si>
  <si>
    <t>关于提前下达2020年中央水库移民后期扶持基金预算的通知2082201-51301</t>
  </si>
  <si>
    <t>冀财农[2019]134号</t>
  </si>
  <si>
    <t>河北省财政厅关于提前下达2020年中央水库移民扶持基金预算的通知2082202-51301</t>
  </si>
  <si>
    <t>冀财社[2019]111号</t>
  </si>
  <si>
    <t>" 河北省财政厅 河北省民政厅关于提前下达2020年中央集中彩票公益金支持社会福利事业专项资金预算的通知"2296002-50502</t>
  </si>
  <si>
    <t>冀财社[2019]121号</t>
  </si>
  <si>
    <t>河北省财政厅关于提前下达2020年省级福利彩票专项公益金预算指标的通知2296002-50599</t>
  </si>
  <si>
    <t>冀财教[2019]103号</t>
  </si>
  <si>
    <t>河北省财政厅关于提前下达2020年省级体育彩票公益金专项资金的通知2296003-51301</t>
  </si>
  <si>
    <t>冀财教[2019]139号</t>
  </si>
  <si>
    <t>关于提前下达2020年中央专项彩票公益金支持乡村学校少年宫项目预算的通知2296004-51301</t>
  </si>
  <si>
    <t>冀财社[2019]96号</t>
  </si>
  <si>
    <t>河北省财政厅 关于提前下达2020年中央财政残疾人事业发展补助预算的通知2296006-50999</t>
  </si>
  <si>
    <t>冀财社[2019]116号</t>
  </si>
  <si>
    <t>" 河北省财政厅 河北省医疗保障局 关于提前下达2020年中央财政医疗救助补助资金预算（第一批）的通知"2296013-50999</t>
  </si>
  <si>
    <t>冀财综[2019]29号</t>
  </si>
  <si>
    <t>河北省财政厅关于提前下达2020年中央专项彩票公益金支持地方社会公益事业发展资金预算指标的通知2296099-51301</t>
  </si>
  <si>
    <r>
      <rPr>
        <sz val="11"/>
        <rFont val="黑体"/>
        <charset val="134"/>
      </rPr>
      <t>附表</t>
    </r>
    <r>
      <rPr>
        <sz val="11"/>
        <rFont val="Times New Roman"/>
        <charset val="134"/>
      </rPr>
      <t>1-12</t>
    </r>
  </si>
  <si>
    <t>国有资本经营预算收入表</t>
  </si>
  <si>
    <t>一、利润收入</t>
  </si>
  <si>
    <t>二、股利、股息收入</t>
  </si>
  <si>
    <t>注：无国有资本经营预算，空表列示。</t>
  </si>
  <si>
    <r>
      <rPr>
        <sz val="11"/>
        <rFont val="黑体"/>
        <charset val="134"/>
      </rPr>
      <t>附表</t>
    </r>
    <r>
      <rPr>
        <sz val="11"/>
        <rFont val="Times New Roman"/>
        <charset val="134"/>
      </rPr>
      <t>1-13</t>
    </r>
  </si>
  <si>
    <t>国有资本经营预算支出表</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</si>
  <si>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</si>
  <si>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</si>
  <si>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</si>
  <si>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</si>
  <si>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</si>
  <si>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</si>
  <si>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</si>
  <si>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t>22301</t>
  </si>
  <si>
    <t>解决历史遗留问题及改革成本支出</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</si>
  <si>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</si>
  <si>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</si>
  <si>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</si>
  <si>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</si>
  <si>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</si>
  <si>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</si>
  <si>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</si>
  <si>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</si>
  <si>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</si>
  <si>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r>
      <rPr>
        <sz val="11"/>
        <rFont val="黑体"/>
        <charset val="134"/>
      </rPr>
      <t>附表</t>
    </r>
    <r>
      <rPr>
        <sz val="11"/>
        <rFont val="Times New Roman"/>
        <charset val="134"/>
      </rPr>
      <t>1-15</t>
    </r>
  </si>
  <si>
    <t>国有资本经营预算专项转移支付分地区安排情况表</t>
  </si>
  <si>
    <r>
      <rPr>
        <sz val="11"/>
        <rFont val="方正仿宋_GBK"/>
        <charset val="134"/>
      </rPr>
      <t>市（县、镇）名</t>
    </r>
    <r>
      <rPr>
        <sz val="11"/>
        <rFont val="Times New Roman"/>
        <charset val="134"/>
      </rPr>
      <t>1</t>
    </r>
  </si>
  <si>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</si>
  <si>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</si>
  <si>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</si>
  <si>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</si>
  <si>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t>注：无国有资本经营预算专项转移支付，空表列示。</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</si>
  <si>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</si>
  <si>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</si>
  <si>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</si>
  <si>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</si>
  <si>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</si>
  <si>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10201</t>
  </si>
  <si>
    <t>企业职工基本养老保险基金收入</t>
  </si>
  <si>
    <t>企业职工基本养老保险费收入</t>
  </si>
  <si>
    <t>企业职工基本养老保险财政补贴收入</t>
  </si>
  <si>
    <t>城乡居民基本养老保险利息收入</t>
  </si>
  <si>
    <t>企业职工基本养老保险其他收入</t>
  </si>
  <si>
    <t>10203</t>
  </si>
  <si>
    <t>城镇职工基本医疗保险基金收入</t>
  </si>
  <si>
    <t>职工基本医疗保险费收入</t>
  </si>
  <si>
    <t>职工基本医疗保险基金利息收入</t>
  </si>
  <si>
    <t>其他职工基本医疗保险基金收入</t>
  </si>
  <si>
    <t>10210</t>
  </si>
  <si>
    <r>
      <rPr>
        <b/>
        <sz val="11"/>
        <rFont val="方正仿宋_GBK"/>
        <charset val="134"/>
      </rPr>
      <t>城乡居民</t>
    </r>
    <r>
      <rPr>
        <b/>
        <sz val="11"/>
        <rFont val="Times New Roman"/>
        <charset val="134"/>
      </rPr>
      <t xml:space="preserve"> </t>
    </r>
    <r>
      <rPr>
        <b/>
        <sz val="11"/>
        <rFont val="方正仿宋_GBK"/>
        <charset val="134"/>
      </rPr>
      <t>基本养老保险基金收入</t>
    </r>
  </si>
  <si>
    <t>城乡居民基本养老保险缴费收入</t>
  </si>
  <si>
    <t>城乡居民基本养老保险财政补贴</t>
  </si>
  <si>
    <t>城乡居民基本养老保险其他收入</t>
  </si>
  <si>
    <t>10211</t>
  </si>
  <si>
    <r>
      <rPr>
        <b/>
        <sz val="11"/>
        <rFont val="方正仿宋_GBK"/>
        <charset val="134"/>
      </rPr>
      <t>机关事业单位</t>
    </r>
    <r>
      <rPr>
        <b/>
        <sz val="11"/>
        <rFont val="Times New Roman"/>
        <charset val="134"/>
      </rPr>
      <t xml:space="preserve"> </t>
    </r>
    <r>
      <rPr>
        <b/>
        <sz val="11"/>
        <rFont val="方正仿宋_GBK"/>
        <charset val="134"/>
      </rPr>
      <t>基本养老保险基金收入</t>
    </r>
  </si>
  <si>
    <t>机关事业单位基本养老保险费收入</t>
  </si>
  <si>
    <t>机关事业单位基本养老保险基金财政补贴收入</t>
  </si>
  <si>
    <t>机关事业单位基本养老保险基金利息收入</t>
  </si>
  <si>
    <t>10212</t>
  </si>
  <si>
    <t>城乡居民基本医疗保险基金收入</t>
  </si>
  <si>
    <t>城乡居民基本医疗保险缴费收入</t>
  </si>
  <si>
    <t>城乡居民基本医疗保险财政补贴收入</t>
  </si>
  <si>
    <t>城乡居民基本医疗保险利息收入</t>
  </si>
  <si>
    <t>转移性收入</t>
  </si>
  <si>
    <r>
      <rPr>
        <sz val="11"/>
        <rFont val="黑体"/>
        <charset val="134"/>
      </rPr>
      <t>附表</t>
    </r>
    <r>
      <rPr>
        <sz val="11"/>
        <rFont val="Times New Roman"/>
        <charset val="134"/>
      </rPr>
      <t>1-18</t>
    </r>
  </si>
  <si>
    <t>社会保险基金预算支出表</t>
  </si>
  <si>
    <t>209</t>
  </si>
  <si>
    <r>
      <rPr>
        <b/>
        <sz val="11"/>
        <rFont val="方正仿宋_GBK"/>
        <charset val="134"/>
      </rPr>
      <t>社会保险基金支出</t>
    </r>
  </si>
  <si>
    <t>20901</t>
  </si>
  <si>
    <t>企业职工基本养老保险基金支出</t>
  </si>
  <si>
    <t>基本养老金</t>
  </si>
  <si>
    <t>丧葬抚恤补助</t>
  </si>
  <si>
    <t>其他企业职工基本养老保险基金支出</t>
  </si>
  <si>
    <t>20902</t>
  </si>
  <si>
    <r>
      <rPr>
        <b/>
        <sz val="11"/>
        <rFont val="方正仿宋_GBK"/>
        <charset val="134"/>
      </rPr>
      <t>失业保险基金支出</t>
    </r>
  </si>
  <si>
    <t>2090201</t>
  </si>
  <si>
    <t>失业保险金</t>
  </si>
  <si>
    <t>20903</t>
  </si>
  <si>
    <t>城镇职工基本医疗保险基金支出</t>
  </si>
  <si>
    <t>职工基本医疗保险统筹基金</t>
  </si>
  <si>
    <t>职工基本医疗保险个人帐户基金</t>
  </si>
  <si>
    <t>20910</t>
  </si>
  <si>
    <r>
      <rPr>
        <b/>
        <sz val="11"/>
        <rFont val="方正仿宋_GBK"/>
        <charset val="134"/>
      </rPr>
      <t>城乡居民</t>
    </r>
    <r>
      <rPr>
        <b/>
        <sz val="11"/>
        <rFont val="方正仿宋_GBK"/>
        <charset val="134"/>
      </rPr>
      <t>基本养老保险基金支出</t>
    </r>
  </si>
  <si>
    <t>基础养老金支出</t>
  </si>
  <si>
    <t>个人帐户养老金支出</t>
  </si>
  <si>
    <t>20911</t>
  </si>
  <si>
    <r>
      <rPr>
        <b/>
        <sz val="11"/>
        <rFont val="方正仿宋_GBK"/>
        <charset val="134"/>
      </rPr>
      <t>机关事业单位</t>
    </r>
    <r>
      <rPr>
        <b/>
        <sz val="11"/>
        <rFont val="方正仿宋_GBK"/>
        <charset val="134"/>
      </rPr>
      <t>基本养老保险基金支出</t>
    </r>
  </si>
  <si>
    <t>2091101</t>
  </si>
  <si>
    <t>基本养老金支出</t>
  </si>
  <si>
    <t>20912</t>
  </si>
  <si>
    <t>城乡居民基本医疗保险基金支出</t>
  </si>
  <si>
    <t>城乡居民基本医疗保险医疗待遇支出</t>
  </si>
  <si>
    <t>大病医疗保险支出</t>
  </si>
  <si>
    <t>其他城乡居民基本医疗保险基金支出</t>
  </si>
  <si>
    <t>230</t>
  </si>
  <si>
    <t>转移性支出</t>
  </si>
  <si>
    <r>
      <rPr>
        <sz val="11"/>
        <rFont val="黑体"/>
        <charset val="134"/>
      </rPr>
      <t>附表</t>
    </r>
    <r>
      <rPr>
        <sz val="11"/>
        <rFont val="Times New Roman"/>
        <charset val="134"/>
      </rPr>
      <t>1-19</t>
    </r>
  </si>
  <si>
    <t>政府一般债务限额及余额情况表</t>
  </si>
  <si>
    <t>单位：亿元</t>
  </si>
  <si>
    <t>执行数</t>
  </si>
  <si>
    <t>一、上两个年度末政府一般债务余额实际数</t>
  </si>
  <si>
    <t>41.17</t>
  </si>
  <si>
    <t>二、上年度末政府一般债务余额限额</t>
  </si>
  <si>
    <t>51.99</t>
  </si>
  <si>
    <t>三、因预算管理变化调整余额和限额</t>
  </si>
  <si>
    <t>四、调整后上年度末政府一般债务余额限额</t>
  </si>
  <si>
    <t>五、上年度政府一般债务发行额</t>
  </si>
  <si>
    <t>中央转贷地方的国际金融组织和外国政府贷款</t>
  </si>
  <si>
    <t>政府一般债券发行额</t>
  </si>
  <si>
    <t>六、上年度政府一般债务还本额</t>
  </si>
  <si>
    <t>七、上年度末政府一般债务余额预算执行数</t>
  </si>
  <si>
    <t>八、本年度政府一般债务余额新增限额</t>
  </si>
  <si>
    <t>九、本年度末政府一般债务余额限额</t>
  </si>
  <si>
    <t>备注：年初预算无新增一般债券，待调整预算后公开政府一般债务限额及余额情况。</t>
  </si>
  <si>
    <t>政府专项债务限额及余额情况表</t>
  </si>
  <si>
    <t>一、上两个年度末政府专项债务余额实际数</t>
  </si>
  <si>
    <t>二、上年度末政府专项债务余额限额</t>
  </si>
  <si>
    <t>四、调整后上年度末政府专项债务余额限额</t>
  </si>
  <si>
    <t>五、上年度政府专项债务发行额</t>
  </si>
  <si>
    <t>政府专项债券发行额</t>
  </si>
  <si>
    <t>六、上年度政府专项债务还本额</t>
  </si>
  <si>
    <t>七、上年度末政府专项债务余额预算执行数</t>
  </si>
  <si>
    <t>八、本年度政府专项债务余额新增限额</t>
  </si>
  <si>
    <t>九、本年度末政府专项债务余额限额</t>
  </si>
  <si>
    <t>备注：年初预算无新增专项债券，待调整预算后公开政府专项债务限额及余额情况。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</si>
</sst>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 numFmtId="178" formatCode="0.00_ "/>
    <numFmt numFmtId="179" formatCode="0_ "/>
    <numFmt numFmtId="180" formatCode="0_);[Red]\(0\)"/>
    <numFmt numFmtId="181" formatCode="0;_렀"/>
    <numFmt numFmtId="182" formatCode="0.0_);[Red]\(0.0\)"/>
    <numFmt numFmtId="183" formatCode="0.00_);[Red]\(0.00\)"/>
    <numFmt numFmtId="184" formatCode="0.000000_ "/>
  </numFmts>
  <fonts count="58">
    <font>
      <sz val="11"/>
      <color indexed="8"/>
      <name val="宋体"/>
      <charset val="134"/>
    </font>
    <font>
      <sz val="11"/>
      <name val="Times New Roman"/>
      <charset val="134"/>
    </font>
    <font>
      <sz val="18"/>
      <name val="方正小标宋_GBK"/>
      <charset val="134"/>
    </font>
    <font>
      <sz val="18"/>
      <name val="Times New Roman"/>
      <charset val="134"/>
    </font>
    <font>
      <b/>
      <sz val="12"/>
      <name val="Times New Roman"/>
      <charset val="134"/>
    </font>
    <font>
      <sz val="11"/>
      <name val="方正仿宋_GBK"/>
      <charset val="134"/>
    </font>
    <font>
      <b/>
      <sz val="11"/>
      <name val="方正书宋_GBK"/>
      <charset val="134"/>
    </font>
    <font>
      <sz val="12"/>
      <name val="宋体"/>
      <charset val="134"/>
    </font>
    <font>
      <sz val="12"/>
      <name val="Times New Roman"/>
      <charset val="134"/>
    </font>
    <font>
      <sz val="9"/>
      <name val="Times New Roman"/>
      <charset val="134"/>
    </font>
    <font>
      <b/>
      <sz val="11"/>
      <name val="Times New Roman"/>
      <charset val="134"/>
    </font>
    <font>
      <b/>
      <sz val="11"/>
      <name val="方正仿宋_GBK"/>
      <charset val="134"/>
    </font>
    <font>
      <sz val="10"/>
      <name val="宋体"/>
      <charset val="134"/>
    </font>
    <font>
      <sz val="14"/>
      <name val="Times New Roman"/>
      <charset val="134"/>
    </font>
    <font>
      <sz val="10.5"/>
      <name val="Times New Roman"/>
      <charset val="134"/>
    </font>
    <font>
      <b/>
      <sz val="9"/>
      <name val="Times New Roman"/>
      <charset val="134"/>
    </font>
    <font>
      <sz val="11"/>
      <name val="宋体"/>
      <charset val="134"/>
    </font>
    <font>
      <b/>
      <sz val="11"/>
      <name val="宋体"/>
      <charset val="134"/>
    </font>
    <font>
      <sz val="11"/>
      <name val="方正书宋_GBK"/>
      <charset val="134"/>
    </font>
    <font>
      <b/>
      <sz val="11"/>
      <name val="宋体"/>
      <charset val="134"/>
      <scheme val="major"/>
    </font>
    <font>
      <b/>
      <sz val="11"/>
      <name val="宋体"/>
      <charset val="134"/>
      <scheme val="minor"/>
    </font>
    <font>
      <sz val="11"/>
      <name val="宋体"/>
      <charset val="134"/>
      <scheme val="major"/>
    </font>
    <font>
      <sz val="11"/>
      <name val="宋体"/>
      <charset val="134"/>
      <scheme val="minor"/>
    </font>
    <font>
      <sz val="9"/>
      <name val="宋体"/>
      <charset val="134"/>
    </font>
    <font>
      <b/>
      <sz val="11"/>
      <color indexed="8"/>
      <name val="宋体"/>
      <charset val="134"/>
    </font>
    <font>
      <b/>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9"/>
      <name val="宋体"/>
      <charset val="134"/>
    </font>
    <font>
      <sz val="7"/>
      <name val="Small Fonts"/>
      <charset val="134"/>
    </font>
    <font>
      <sz val="10"/>
      <name val="MS Sans Serif"/>
      <charset val="134"/>
    </font>
    <font>
      <sz val="11"/>
      <color indexed="20"/>
      <name val="宋体"/>
      <charset val="134"/>
    </font>
    <font>
      <sz val="12"/>
      <name val="Courier"/>
      <charset val="134"/>
    </font>
    <font>
      <sz val="11"/>
      <name val="黑体"/>
      <charset val="134"/>
    </font>
    <font>
      <sz val="9"/>
      <name val="方正仿宋_GBK"/>
      <charset val="134"/>
    </font>
    <font>
      <sz val="9"/>
      <name val="方正书宋_GBK"/>
      <charset val="134"/>
    </font>
    <font>
      <sz val="10.5"/>
      <name val="方正仿宋_GBK"/>
      <charset val="134"/>
    </font>
    <font>
      <b/>
      <sz val="9"/>
      <name val="方正书宋_GBK"/>
      <charset val="134"/>
    </font>
    <font>
      <sz val="12"/>
      <name val="方正仿宋_GBK"/>
      <charset val="134"/>
    </font>
  </fonts>
  <fills count="5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7">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5" borderId="10" applyNumberFormat="0" applyAlignment="0" applyProtection="0">
      <alignment vertical="center"/>
    </xf>
    <xf numFmtId="0" fontId="36" fillId="6" borderId="11" applyNumberFormat="0" applyAlignment="0" applyProtection="0">
      <alignment vertical="center"/>
    </xf>
    <xf numFmtId="0" fontId="37" fillId="6" borderId="10" applyNumberFormat="0" applyAlignment="0" applyProtection="0">
      <alignment vertical="center"/>
    </xf>
    <xf numFmtId="0" fontId="38" fillId="7"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0" borderId="0">
      <alignment vertical="center"/>
    </xf>
    <xf numFmtId="0" fontId="46" fillId="0" borderId="0">
      <alignment vertical="center"/>
    </xf>
    <xf numFmtId="0" fontId="46" fillId="0" borderId="0">
      <alignment vertical="center"/>
    </xf>
    <xf numFmtId="0" fontId="0" fillId="35"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Alignment="0" applyProtection="0">
      <alignment vertical="center"/>
    </xf>
    <xf numFmtId="0" fontId="0" fillId="38" borderId="0" applyNumberFormat="0" applyBorder="0" applyAlignment="0" applyProtection="0">
      <alignment vertical="center"/>
    </xf>
    <xf numFmtId="0" fontId="0" fillId="39" borderId="0" applyNumberFormat="0" applyBorder="0" applyAlignment="0" applyProtection="0">
      <alignment vertical="center"/>
    </xf>
    <xf numFmtId="0" fontId="0" fillId="40" borderId="0" applyNumberFormat="0" applyBorder="0" applyAlignment="0" applyProtection="0">
      <alignment vertical="center"/>
    </xf>
    <xf numFmtId="0" fontId="0" fillId="41" borderId="0" applyNumberFormat="0" applyBorder="0" applyAlignment="0" applyProtection="0">
      <alignment vertical="center"/>
    </xf>
    <xf numFmtId="0" fontId="0" fillId="42" borderId="0" applyNumberFormat="0" applyBorder="0" applyAlignment="0" applyProtection="0">
      <alignment vertical="center"/>
    </xf>
    <xf numFmtId="0" fontId="0" fillId="43" borderId="0" applyNumberFormat="0" applyBorder="0" applyAlignment="0" applyProtection="0">
      <alignment vertical="center"/>
    </xf>
    <xf numFmtId="0" fontId="0" fillId="38" borderId="0" applyNumberFormat="0" applyBorder="0" applyAlignment="0" applyProtection="0">
      <alignment vertical="center"/>
    </xf>
    <xf numFmtId="0" fontId="0" fillId="41" borderId="0" applyNumberFormat="0" applyBorder="0" applyAlignment="0" applyProtection="0">
      <alignment vertical="center"/>
    </xf>
    <xf numFmtId="0" fontId="0" fillId="44" borderId="0" applyNumberFormat="0" applyBorder="0" applyAlignment="0" applyProtection="0">
      <alignment vertical="center"/>
    </xf>
    <xf numFmtId="0" fontId="47" fillId="45" borderId="0" applyNumberFormat="0" applyBorder="0" applyAlignment="0" applyProtection="0">
      <alignment vertical="center"/>
    </xf>
    <xf numFmtId="0" fontId="47" fillId="42" borderId="0" applyNumberFormat="0" applyBorder="0" applyAlignment="0" applyProtection="0">
      <alignment vertical="center"/>
    </xf>
    <xf numFmtId="0" fontId="47" fillId="43" borderId="0" applyNumberFormat="0" applyBorder="0" applyAlignment="0" applyProtection="0">
      <alignment vertical="center"/>
    </xf>
    <xf numFmtId="0" fontId="47" fillId="46" borderId="0" applyNumberFormat="0" applyBorder="0" applyAlignment="0" applyProtection="0">
      <alignment vertical="center"/>
    </xf>
    <xf numFmtId="0" fontId="47" fillId="47" borderId="0" applyNumberFormat="0" applyBorder="0" applyAlignment="0" applyProtection="0">
      <alignment vertical="center"/>
    </xf>
    <xf numFmtId="0" fontId="47" fillId="48" borderId="0" applyNumberFormat="0" applyBorder="0" applyAlignment="0" applyProtection="0">
      <alignment vertical="center"/>
    </xf>
    <xf numFmtId="37" fontId="48" fillId="0" borderId="0">
      <alignment vertical="center"/>
    </xf>
    <xf numFmtId="0" fontId="49" fillId="0" borderId="0">
      <alignment vertical="center"/>
    </xf>
    <xf numFmtId="9" fontId="46" fillId="0" borderId="0" applyFont="0" applyBorder="0" applyAlignment="0" applyProtection="0">
      <alignment vertical="center"/>
    </xf>
    <xf numFmtId="0" fontId="16" fillId="0" borderId="1">
      <alignment horizontal="distributed" vertical="center" wrapText="1"/>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46" fillId="0" borderId="0">
      <alignment vertical="center"/>
    </xf>
    <xf numFmtId="0" fontId="7" fillId="0" borderId="0">
      <alignment vertical="center"/>
    </xf>
    <xf numFmtId="0" fontId="23" fillId="0" borderId="0">
      <alignment vertical="center"/>
      <protection locked="0"/>
    </xf>
    <xf numFmtId="0" fontId="23" fillId="0" borderId="0">
      <alignment vertical="center"/>
      <protection locked="0"/>
    </xf>
    <xf numFmtId="0" fontId="7" fillId="0" borderId="0">
      <alignment vertical="center"/>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23" fillId="0" borderId="0">
      <alignment vertical="center"/>
      <protection locked="0"/>
    </xf>
    <xf numFmtId="0" fontId="46" fillId="0" borderId="0">
      <alignment vertical="center"/>
    </xf>
    <xf numFmtId="0" fontId="23" fillId="0" borderId="0">
      <alignment vertical="center"/>
      <protection locked="0"/>
    </xf>
    <xf numFmtId="0" fontId="7" fillId="0" borderId="0">
      <alignment vertical="center"/>
    </xf>
    <xf numFmtId="0" fontId="49" fillId="0" borderId="0">
      <alignment vertical="center"/>
    </xf>
    <xf numFmtId="0" fontId="46" fillId="0" borderId="0" applyFont="0" applyBorder="0" applyAlignment="0" applyProtection="0">
      <alignment vertical="center"/>
    </xf>
    <xf numFmtId="4" fontId="46" fillId="0" borderId="0" applyFont="0" applyBorder="0" applyAlignment="0" applyProtection="0">
      <alignment vertical="center"/>
    </xf>
    <xf numFmtId="0" fontId="46" fillId="0" borderId="0" applyFont="0" applyBorder="0" applyAlignment="0" applyProtection="0">
      <alignment vertical="center"/>
    </xf>
    <xf numFmtId="0" fontId="46" fillId="0" borderId="0" applyFont="0" applyBorder="0" applyAlignment="0" applyProtection="0">
      <alignment vertical="center"/>
    </xf>
    <xf numFmtId="1" fontId="16" fillId="0" borderId="1">
      <alignment vertical="center"/>
      <protection locked="0"/>
    </xf>
    <xf numFmtId="0" fontId="51" fillId="0" borderId="0">
      <alignment vertical="center"/>
    </xf>
    <xf numFmtId="176" fontId="16" fillId="0" borderId="1">
      <alignment vertical="center"/>
      <protection locked="0"/>
    </xf>
    <xf numFmtId="0" fontId="46" fillId="0" borderId="0">
      <alignment vertical="center"/>
    </xf>
    <xf numFmtId="0" fontId="47" fillId="49" borderId="0" applyNumberFormat="0" applyBorder="0" applyAlignment="0" applyProtection="0">
      <alignment vertical="center"/>
    </xf>
    <xf numFmtId="0" fontId="47" fillId="50" borderId="0" applyNumberFormat="0" applyBorder="0" applyAlignment="0" applyProtection="0">
      <alignment vertical="center"/>
    </xf>
    <xf numFmtId="0" fontId="47" fillId="51" borderId="0" applyNumberFormat="0" applyBorder="0" applyAlignment="0" applyProtection="0">
      <alignment vertical="center"/>
    </xf>
    <xf numFmtId="0" fontId="47" fillId="46" borderId="0" applyNumberFormat="0" applyBorder="0" applyAlignment="0" applyProtection="0">
      <alignment vertical="center"/>
    </xf>
    <xf numFmtId="0" fontId="47" fillId="47" borderId="0" applyNumberFormat="0" applyBorder="0" applyAlignment="0" applyProtection="0">
      <alignment vertical="center"/>
    </xf>
    <xf numFmtId="0" fontId="47" fillId="52" borderId="0" applyNumberFormat="0" applyBorder="0" applyAlignment="0" applyProtection="0">
      <alignment vertical="center"/>
    </xf>
  </cellStyleXfs>
  <cellXfs count="294">
    <xf numFmtId="0" fontId="0" fillId="0" borderId="0" xfId="0" applyFill="1" applyAlignment="1"/>
    <xf numFmtId="0" fontId="1" fillId="0" borderId="0" xfId="101" applyFont="1" applyFill="1" applyBorder="1" applyAlignment="1">
      <alignment horizontal="left" vertical="center"/>
    </xf>
    <xf numFmtId="49" fontId="2" fillId="0" borderId="0" xfId="99" applyNumberFormat="1" applyFont="1" applyFill="1" applyAlignment="1">
      <alignment horizontal="centerContinuous" vertical="center"/>
    </xf>
    <xf numFmtId="49" fontId="3" fillId="0" borderId="0" xfId="99" applyNumberFormat="1" applyFont="1" applyFill="1" applyAlignment="1">
      <alignment horizontal="centerContinuous" vertical="center"/>
    </xf>
    <xf numFmtId="0" fontId="4" fillId="0" borderId="0" xfId="99" applyFont="1" applyFill="1" applyAlignment="1">
      <alignment horizontal="center"/>
    </xf>
    <xf numFmtId="177" fontId="5" fillId="0" borderId="0" xfId="99" applyNumberFormat="1" applyFont="1" applyFill="1" applyAlignment="1">
      <alignment horizontal="right" vertical="center"/>
    </xf>
    <xf numFmtId="0" fontId="6" fillId="0" borderId="1" xfId="99" applyFont="1" applyFill="1" applyBorder="1" applyAlignment="1">
      <alignment horizontal="center" vertical="center"/>
    </xf>
    <xf numFmtId="49" fontId="5" fillId="0" borderId="1" xfId="99" applyNumberFormat="1" applyFont="1" applyFill="1" applyBorder="1" applyAlignment="1">
      <alignment horizontal="left" vertical="center"/>
    </xf>
    <xf numFmtId="178" fontId="5" fillId="0" borderId="1" xfId="99" applyNumberFormat="1" applyFont="1" applyFill="1" applyBorder="1" applyAlignment="1">
      <alignment horizontal="right" vertical="center"/>
    </xf>
    <xf numFmtId="179" fontId="5" fillId="0" borderId="1" xfId="99" applyNumberFormat="1" applyFont="1" applyFill="1" applyBorder="1" applyAlignment="1">
      <alignment horizontal="left" vertical="center"/>
    </xf>
    <xf numFmtId="0" fontId="5" fillId="0" borderId="1" xfId="99" applyFont="1" applyFill="1" applyBorder="1" applyAlignment="1">
      <alignment horizontal="left" vertical="center" indent="1"/>
    </xf>
    <xf numFmtId="179" fontId="5" fillId="0" borderId="1" xfId="99" applyNumberFormat="1" applyFont="1" applyFill="1" applyBorder="1" applyAlignment="1">
      <alignment horizontal="left" vertical="center" indent="1"/>
    </xf>
    <xf numFmtId="49" fontId="5" fillId="0" borderId="1" xfId="99" applyNumberFormat="1" applyFont="1" applyFill="1" applyBorder="1" applyAlignment="1">
      <alignment horizontal="left" vertical="center" indent="1"/>
    </xf>
    <xf numFmtId="179" fontId="5" fillId="0" borderId="1" xfId="99" applyNumberFormat="1" applyFont="1" applyFill="1" applyBorder="1" applyAlignment="1">
      <alignment horizontal="right" vertical="center"/>
    </xf>
    <xf numFmtId="0" fontId="5" fillId="0" borderId="1" xfId="99" applyFont="1" applyFill="1" applyBorder="1" applyAlignment="1">
      <alignment horizontal="left" vertical="center"/>
    </xf>
    <xf numFmtId="0" fontId="5" fillId="0" borderId="1" xfId="99" applyFont="1" applyFill="1" applyBorder="1" applyAlignment="1">
      <alignment vertical="center"/>
    </xf>
    <xf numFmtId="0" fontId="7" fillId="0" borderId="0" xfId="99" applyFont="1" applyFill="1" applyAlignment="1"/>
    <xf numFmtId="0" fontId="8" fillId="0" borderId="0" xfId="99" applyFont="1" applyFill="1" applyAlignment="1"/>
    <xf numFmtId="49" fontId="5" fillId="0" borderId="1" xfId="99" applyNumberFormat="1" applyFont="1" applyFill="1" applyBorder="1" applyAlignment="1">
      <alignment horizontal="right" vertical="center"/>
    </xf>
    <xf numFmtId="0" fontId="1" fillId="0" borderId="0" xfId="100" applyFont="1" applyFill="1" applyAlignment="1">
      <alignment vertical="top"/>
      <protection locked="0"/>
    </xf>
    <xf numFmtId="0" fontId="1" fillId="0" borderId="0" xfId="100" applyFont="1" applyFill="1" applyAlignment="1">
      <alignment horizontal="left" vertical="top" indent="1"/>
      <protection locked="0"/>
    </xf>
    <xf numFmtId="0" fontId="1" fillId="0" borderId="0" xfId="100" applyFont="1" applyFill="1" applyAlignment="1">
      <alignment horizontal="left" vertical="top" indent="2"/>
      <protection locked="0"/>
    </xf>
    <xf numFmtId="0" fontId="1" fillId="0" borderId="0" xfId="100" applyFont="1" applyFill="1" applyBorder="1" applyAlignment="1">
      <alignment vertical="top"/>
      <protection locked="0"/>
    </xf>
    <xf numFmtId="49" fontId="1" fillId="0" borderId="0" xfId="100" applyNumberFormat="1" applyFont="1" applyFill="1" applyAlignment="1">
      <alignment horizontal="left" vertical="top"/>
      <protection locked="0"/>
    </xf>
    <xf numFmtId="180" fontId="1" fillId="0" borderId="0" xfId="100" applyNumberFormat="1" applyFont="1" applyFill="1" applyAlignment="1">
      <alignment vertical="top"/>
      <protection locked="0"/>
    </xf>
    <xf numFmtId="0" fontId="9" fillId="0" borderId="0" xfId="100" applyFont="1" applyFill="1" applyAlignment="1">
      <alignment vertical="top"/>
      <protection locked="0"/>
    </xf>
    <xf numFmtId="49" fontId="9" fillId="0" borderId="0" xfId="86" applyNumberFormat="1" applyFont="1" applyFill="1" applyAlignment="1"/>
    <xf numFmtId="2" fontId="9" fillId="0" borderId="0" xfId="86" applyNumberFormat="1" applyFont="1" applyFill="1" applyAlignment="1"/>
    <xf numFmtId="180" fontId="9" fillId="0" borderId="0" xfId="100" applyNumberFormat="1" applyFont="1" applyFill="1" applyAlignment="1">
      <alignment vertical="top"/>
      <protection locked="0"/>
    </xf>
    <xf numFmtId="0" fontId="2" fillId="0" borderId="0" xfId="100" applyFont="1" applyFill="1" applyAlignment="1">
      <alignment horizontal="center" vertical="top"/>
      <protection locked="0"/>
    </xf>
    <xf numFmtId="0" fontId="3" fillId="0" borderId="0" xfId="100" applyFont="1" applyFill="1" applyAlignment="1">
      <alignment horizontal="center" vertical="top"/>
      <protection locked="0"/>
    </xf>
    <xf numFmtId="180" fontId="3" fillId="0" borderId="0" xfId="100" applyNumberFormat="1" applyFont="1" applyFill="1" applyAlignment="1">
      <alignment horizontal="center" vertical="top"/>
      <protection locked="0"/>
    </xf>
    <xf numFmtId="180" fontId="1" fillId="0" borderId="0" xfId="100" applyNumberFormat="1" applyFont="1" applyFill="1" applyAlignment="1">
      <alignment horizontal="right" vertical="top"/>
      <protection locked="0"/>
    </xf>
    <xf numFmtId="49" fontId="10" fillId="0" borderId="1" xfId="100" applyNumberFormat="1" applyFont="1" applyFill="1" applyBorder="1" applyAlignment="1">
      <alignment horizontal="center" vertical="center"/>
      <protection locked="0"/>
    </xf>
    <xf numFmtId="0" fontId="10" fillId="0" borderId="1" xfId="100" applyFont="1" applyFill="1" applyBorder="1" applyAlignment="1">
      <alignment horizontal="center" vertical="center"/>
      <protection locked="0"/>
    </xf>
    <xf numFmtId="180" fontId="10" fillId="0" borderId="1" xfId="100" applyNumberFormat="1" applyFont="1" applyFill="1" applyBorder="1" applyAlignment="1">
      <alignment horizontal="center" vertical="center"/>
      <protection locked="0"/>
    </xf>
    <xf numFmtId="0" fontId="1" fillId="0" borderId="0" xfId="86" applyFont="1" applyFill="1" applyAlignment="1">
      <alignment vertical="center" wrapText="1"/>
    </xf>
    <xf numFmtId="49" fontId="10" fillId="0" borderId="1" xfId="100" applyNumberFormat="1" applyFont="1" applyFill="1" applyBorder="1" applyAlignment="1">
      <alignment horizontal="left" vertical="center"/>
      <protection locked="0"/>
    </xf>
    <xf numFmtId="0" fontId="10" fillId="0" borderId="1" xfId="100" applyFont="1" applyFill="1" applyBorder="1" applyAlignment="1">
      <alignment horizontal="left" vertical="center"/>
      <protection locked="0"/>
    </xf>
    <xf numFmtId="180" fontId="10" fillId="0" borderId="1" xfId="100" applyNumberFormat="1" applyFont="1" applyFill="1" applyBorder="1" applyAlignment="1">
      <alignment vertical="center"/>
      <protection locked="0"/>
    </xf>
    <xf numFmtId="179" fontId="1" fillId="0" borderId="0" xfId="100" applyNumberFormat="1" applyFont="1" applyFill="1" applyAlignment="1">
      <alignment vertical="top"/>
      <protection locked="0"/>
    </xf>
    <xf numFmtId="178" fontId="1" fillId="0" borderId="0" xfId="100" applyNumberFormat="1" applyFont="1" applyFill="1" applyAlignment="1">
      <alignment vertical="top"/>
      <protection locked="0"/>
    </xf>
    <xf numFmtId="49" fontId="1" fillId="0" borderId="0" xfId="86" applyNumberFormat="1" applyFont="1" applyFill="1" applyAlignment="1"/>
    <xf numFmtId="49" fontId="10" fillId="0" borderId="1" xfId="100" applyNumberFormat="1" applyFont="1" applyFill="1" applyBorder="1" applyAlignment="1">
      <alignment horizontal="left" vertical="center" indent="1"/>
      <protection locked="0"/>
    </xf>
    <xf numFmtId="0" fontId="11" fillId="0" borderId="1" xfId="100" applyFont="1" applyFill="1" applyBorder="1" applyAlignment="1">
      <alignment horizontal="left" vertical="center" wrapText="1" indent="1"/>
      <protection locked="0"/>
    </xf>
    <xf numFmtId="179" fontId="1" fillId="0" borderId="0" xfId="100" applyNumberFormat="1" applyFont="1" applyFill="1" applyAlignment="1">
      <alignment horizontal="left" vertical="top" indent="1"/>
      <protection locked="0"/>
    </xf>
    <xf numFmtId="49" fontId="1" fillId="0" borderId="0" xfId="86" applyNumberFormat="1" applyFont="1" applyFill="1" applyAlignment="1">
      <alignment horizontal="left" indent="1"/>
    </xf>
    <xf numFmtId="49" fontId="1" fillId="0" borderId="1" xfId="100" applyNumberFormat="1" applyFont="1" applyFill="1" applyBorder="1" applyAlignment="1">
      <alignment horizontal="left" vertical="center" indent="2"/>
      <protection locked="0"/>
    </xf>
    <xf numFmtId="49" fontId="5" fillId="0" borderId="1" xfId="100" applyNumberFormat="1" applyFont="1" applyFill="1" applyBorder="1" applyAlignment="1">
      <alignment horizontal="left" vertical="center" indent="2"/>
      <protection locked="0"/>
    </xf>
    <xf numFmtId="0" fontId="12" fillId="0" borderId="1" xfId="0" applyFont="1" applyBorder="1">
      <alignment vertical="center"/>
    </xf>
    <xf numFmtId="179" fontId="1" fillId="0" borderId="0" xfId="100" applyNumberFormat="1" applyFont="1" applyFill="1" applyAlignment="1">
      <alignment horizontal="left" vertical="top" indent="2"/>
      <protection locked="0"/>
    </xf>
    <xf numFmtId="49" fontId="1" fillId="0" borderId="0" xfId="86" applyNumberFormat="1" applyFont="1" applyFill="1" applyAlignment="1">
      <alignment horizontal="left" indent="2"/>
    </xf>
    <xf numFmtId="180" fontId="1" fillId="0" borderId="1" xfId="100" applyNumberFormat="1" applyFont="1" applyFill="1" applyBorder="1" applyAlignment="1">
      <alignment vertical="center"/>
      <protection locked="0"/>
    </xf>
    <xf numFmtId="49" fontId="11" fillId="0" borderId="1" xfId="100" applyNumberFormat="1" applyFont="1" applyFill="1" applyBorder="1" applyAlignment="1">
      <alignment horizontal="left" vertical="center" indent="1"/>
      <protection locked="0"/>
    </xf>
    <xf numFmtId="49" fontId="11" fillId="0" borderId="1" xfId="86" applyNumberFormat="1" applyFont="1" applyFill="1" applyBorder="1" applyAlignment="1">
      <alignment horizontal="left" vertical="center" indent="1"/>
    </xf>
    <xf numFmtId="0" fontId="5" fillId="0" borderId="1" xfId="86" applyFont="1" applyFill="1" applyBorder="1" applyAlignment="1">
      <alignment horizontal="left" vertical="center" indent="2"/>
    </xf>
    <xf numFmtId="181" fontId="1" fillId="0" borderId="0" xfId="100" applyNumberFormat="1" applyFont="1" applyFill="1" applyAlignment="1">
      <alignment vertical="top"/>
      <protection locked="0"/>
    </xf>
    <xf numFmtId="179" fontId="1" fillId="0" borderId="0" xfId="100" applyNumberFormat="1" applyFont="1" applyFill="1" applyBorder="1" applyAlignment="1">
      <alignment vertical="top"/>
      <protection locked="0"/>
    </xf>
    <xf numFmtId="49" fontId="1" fillId="0" borderId="0" xfId="86" applyNumberFormat="1" applyFont="1" applyFill="1" applyBorder="1" applyAlignment="1"/>
    <xf numFmtId="0" fontId="10" fillId="0" borderId="2" xfId="100" applyFont="1" applyFill="1" applyBorder="1" applyAlignment="1">
      <alignment horizontal="center" vertical="center"/>
      <protection locked="0"/>
    </xf>
    <xf numFmtId="0" fontId="10" fillId="0" borderId="3" xfId="100" applyFont="1" applyFill="1" applyBorder="1" applyAlignment="1">
      <alignment horizontal="center" vertical="center"/>
      <protection locked="0"/>
    </xf>
    <xf numFmtId="180" fontId="10" fillId="0" borderId="4" xfId="100" applyNumberFormat="1" applyFont="1" applyFill="1" applyBorder="1" applyAlignment="1">
      <alignment vertical="center"/>
      <protection locked="0"/>
    </xf>
    <xf numFmtId="0" fontId="1" fillId="0" borderId="0" xfId="86" applyFont="1" applyFill="1" applyAlignment="1">
      <alignment horizontal="center" vertical="center" wrapText="1"/>
    </xf>
    <xf numFmtId="2" fontId="1" fillId="0" borderId="0" xfId="86" applyNumberFormat="1" applyFont="1" applyFill="1" applyAlignment="1"/>
    <xf numFmtId="2" fontId="1" fillId="0" borderId="0" xfId="86" applyNumberFormat="1" applyFont="1" applyFill="1" applyAlignment="1">
      <alignment horizontal="left" indent="1"/>
    </xf>
    <xf numFmtId="180" fontId="1" fillId="0" borderId="0" xfId="100" applyNumberFormat="1" applyFont="1" applyFill="1" applyAlignment="1">
      <alignment horizontal="left" vertical="top" indent="1"/>
      <protection locked="0"/>
    </xf>
    <xf numFmtId="2" fontId="1" fillId="0" borderId="0" xfId="86" applyNumberFormat="1" applyFont="1" applyFill="1" applyAlignment="1">
      <alignment horizontal="left" indent="2"/>
    </xf>
    <xf numFmtId="180" fontId="1" fillId="0" borderId="0" xfId="100" applyNumberFormat="1" applyFont="1" applyFill="1" applyAlignment="1">
      <alignment horizontal="left" vertical="top" indent="2"/>
      <protection locked="0"/>
    </xf>
    <xf numFmtId="2" fontId="1" fillId="0" borderId="0" xfId="86" applyNumberFormat="1" applyFont="1" applyFill="1" applyBorder="1" applyAlignment="1"/>
    <xf numFmtId="180" fontId="1" fillId="0" borderId="0" xfId="100" applyNumberFormat="1" applyFont="1" applyFill="1" applyBorder="1" applyAlignment="1">
      <alignment vertical="top"/>
      <protection locked="0"/>
    </xf>
    <xf numFmtId="49" fontId="1" fillId="0" borderId="0" xfId="86" applyNumberFormat="1" applyFont="1" applyFill="1" applyAlignment="1" applyProtection="1">
      <alignment vertical="center"/>
      <protection locked="0"/>
    </xf>
    <xf numFmtId="2" fontId="1" fillId="0" borderId="0" xfId="86" applyNumberFormat="1" applyFont="1" applyFill="1" applyAlignment="1" applyProtection="1">
      <alignment vertical="center"/>
      <protection locked="0"/>
    </xf>
    <xf numFmtId="49" fontId="1" fillId="0" borderId="0" xfId="86" applyNumberFormat="1" applyFont="1" applyFill="1" applyAlignment="1" applyProtection="1">
      <alignment horizontal="left" vertical="center" indent="1"/>
      <protection locked="0"/>
    </xf>
    <xf numFmtId="2" fontId="1" fillId="0" borderId="0" xfId="86" applyNumberFormat="1" applyFont="1" applyFill="1" applyAlignment="1" applyProtection="1">
      <alignment horizontal="left" vertical="center" indent="1"/>
      <protection locked="0"/>
    </xf>
    <xf numFmtId="49" fontId="1" fillId="0" borderId="0" xfId="86" applyNumberFormat="1" applyFont="1" applyFill="1" applyAlignment="1" applyProtection="1">
      <alignment horizontal="left" vertical="center" indent="2"/>
      <protection locked="0"/>
    </xf>
    <xf numFmtId="2" fontId="1" fillId="0" borderId="0" xfId="86" applyNumberFormat="1" applyFont="1" applyFill="1" applyAlignment="1" applyProtection="1">
      <alignment horizontal="left" vertical="center" indent="2"/>
      <protection locked="0"/>
    </xf>
    <xf numFmtId="49" fontId="1" fillId="0" borderId="0" xfId="86" applyNumberFormat="1" applyFont="1" applyFill="1" applyBorder="1" applyAlignment="1" applyProtection="1">
      <alignment vertical="center"/>
      <protection locked="0"/>
    </xf>
    <xf numFmtId="2" fontId="1" fillId="0" borderId="0" xfId="86" applyNumberFormat="1" applyFont="1" applyFill="1" applyBorder="1" applyAlignment="1" applyProtection="1">
      <alignment vertical="center"/>
      <protection locked="0"/>
    </xf>
    <xf numFmtId="179" fontId="10" fillId="0" borderId="4" xfId="100" applyNumberFormat="1" applyFont="1" applyFill="1" applyBorder="1" applyAlignment="1">
      <alignment vertical="center"/>
      <protection locked="0"/>
    </xf>
    <xf numFmtId="179" fontId="9" fillId="0" borderId="0" xfId="100" applyNumberFormat="1" applyFont="1" applyFill="1" applyAlignment="1">
      <alignment vertical="top"/>
      <protection locked="0"/>
    </xf>
    <xf numFmtId="49" fontId="9" fillId="0" borderId="0" xfId="86" applyNumberFormat="1" applyFont="1" applyFill="1" applyAlignment="1" applyProtection="1">
      <alignment vertical="center"/>
      <protection locked="0"/>
    </xf>
    <xf numFmtId="2" fontId="9" fillId="0" borderId="0" xfId="86" applyNumberFormat="1" applyFont="1" applyFill="1" applyAlignment="1" applyProtection="1">
      <alignment vertical="center"/>
      <protection locked="0"/>
    </xf>
    <xf numFmtId="0" fontId="1" fillId="0" borderId="0" xfId="86" applyFont="1" applyFill="1" applyAlignment="1">
      <alignment vertical="center"/>
    </xf>
    <xf numFmtId="0" fontId="10" fillId="0" borderId="0" xfId="86" applyFont="1" applyFill="1" applyAlignment="1">
      <alignment vertical="center"/>
    </xf>
    <xf numFmtId="0" fontId="8" fillId="0" borderId="0" xfId="86" applyFont="1" applyFill="1" applyAlignment="1">
      <alignment vertical="center"/>
    </xf>
    <xf numFmtId="180" fontId="8" fillId="0" borderId="0" xfId="86" applyNumberFormat="1" applyFont="1" applyFill="1" applyAlignment="1">
      <alignment vertical="center"/>
    </xf>
    <xf numFmtId="0" fontId="2" fillId="0" borderId="0" xfId="86" applyFont="1" applyFill="1" applyAlignment="1">
      <alignment horizontal="center" vertical="center"/>
    </xf>
    <xf numFmtId="0" fontId="3" fillId="0" borderId="0" xfId="86" applyFont="1" applyFill="1" applyAlignment="1">
      <alignment horizontal="center" vertical="center"/>
    </xf>
    <xf numFmtId="180" fontId="1" fillId="0" borderId="0" xfId="86" applyNumberFormat="1" applyFont="1" applyFill="1" applyAlignment="1">
      <alignment horizontal="right" vertical="center"/>
    </xf>
    <xf numFmtId="0" fontId="10" fillId="0" borderId="1" xfId="86" applyFont="1" applyFill="1" applyBorder="1" applyAlignment="1">
      <alignment horizontal="center" vertical="center"/>
    </xf>
    <xf numFmtId="180" fontId="10" fillId="0" borderId="1" xfId="86" applyNumberFormat="1" applyFont="1" applyFill="1" applyBorder="1" applyAlignment="1">
      <alignment horizontal="center" vertical="center"/>
    </xf>
    <xf numFmtId="0" fontId="10" fillId="0" borderId="1" xfId="86" applyFont="1" applyFill="1" applyBorder="1" applyAlignment="1">
      <alignment horizontal="left" vertical="center"/>
    </xf>
    <xf numFmtId="0" fontId="11" fillId="0" borderId="1" xfId="86" applyFont="1" applyFill="1" applyBorder="1" applyAlignment="1">
      <alignment vertical="center"/>
    </xf>
    <xf numFmtId="180" fontId="10" fillId="0" borderId="1" xfId="86" applyNumberFormat="1" applyFont="1" applyFill="1" applyBorder="1" applyAlignment="1">
      <alignment horizontal="right" vertical="center"/>
    </xf>
    <xf numFmtId="49" fontId="10" fillId="0" borderId="1" xfId="86" applyNumberFormat="1" applyFont="1" applyFill="1" applyBorder="1" applyAlignment="1">
      <alignment horizontal="left" vertical="center" indent="1"/>
    </xf>
    <xf numFmtId="0" fontId="12" fillId="0" borderId="1" xfId="0" applyFont="1" applyBorder="1" applyAlignment="1">
      <alignment horizontal="right" vertical="center"/>
    </xf>
    <xf numFmtId="180" fontId="1" fillId="0" borderId="0" xfId="86" applyNumberFormat="1" applyFont="1" applyFill="1" applyAlignment="1">
      <alignment vertical="center"/>
    </xf>
    <xf numFmtId="180" fontId="10" fillId="0" borderId="1" xfId="86" applyNumberFormat="1" applyFont="1" applyFill="1" applyBorder="1" applyAlignment="1">
      <alignment vertical="center"/>
    </xf>
    <xf numFmtId="182" fontId="10" fillId="0" borderId="1" xfId="86" applyNumberFormat="1" applyFont="1" applyFill="1" applyBorder="1" applyAlignment="1">
      <alignment horizontal="right" vertical="center"/>
    </xf>
    <xf numFmtId="0" fontId="10" fillId="0" borderId="1" xfId="86" applyFont="1" applyFill="1" applyBorder="1" applyAlignment="1">
      <alignment vertical="center"/>
    </xf>
    <xf numFmtId="180" fontId="1" fillId="0" borderId="1" xfId="86" applyNumberFormat="1" applyFont="1" applyFill="1" applyBorder="1" applyAlignment="1">
      <alignment horizontal="right" vertical="center"/>
    </xf>
    <xf numFmtId="0" fontId="10" fillId="0" borderId="5" xfId="86" applyFont="1" applyFill="1" applyBorder="1" applyAlignment="1">
      <alignment horizontal="center" vertical="center"/>
    </xf>
    <xf numFmtId="0" fontId="10" fillId="0" borderId="6" xfId="86" applyFont="1" applyFill="1" applyBorder="1" applyAlignment="1">
      <alignment horizontal="center" vertical="center"/>
    </xf>
    <xf numFmtId="180" fontId="4" fillId="0" borderId="1" xfId="86" applyNumberFormat="1" applyFont="1" applyFill="1" applyBorder="1" applyAlignment="1">
      <alignment vertical="center"/>
    </xf>
    <xf numFmtId="0" fontId="1" fillId="0" borderId="0" xfId="99" applyFont="1" applyFill="1" applyAlignment="1">
      <alignment wrapText="1"/>
    </xf>
    <xf numFmtId="0" fontId="6" fillId="0" borderId="0" xfId="99" applyFont="1" applyFill="1" applyAlignment="1">
      <alignment horizontal="center" vertical="center" wrapText="1"/>
    </xf>
    <xf numFmtId="0" fontId="10" fillId="0" borderId="0" xfId="99" applyFont="1" applyFill="1" applyAlignment="1">
      <alignment horizontal="center" vertical="center" wrapText="1"/>
    </xf>
    <xf numFmtId="0" fontId="10" fillId="0" borderId="0" xfId="99" applyFont="1" applyFill="1" applyAlignment="1">
      <alignment wrapText="1"/>
    </xf>
    <xf numFmtId="0" fontId="8" fillId="0" borderId="0" xfId="99" applyFont="1" applyFill="1" applyAlignment="1">
      <alignment wrapText="1"/>
    </xf>
    <xf numFmtId="0" fontId="1" fillId="0" borderId="0" xfId="101" applyFont="1" applyFill="1" applyBorder="1" applyAlignment="1">
      <alignment horizontal="left" vertical="center" wrapText="1"/>
    </xf>
    <xf numFmtId="0" fontId="13" fillId="0" borderId="0" xfId="101" applyFont="1" applyFill="1" applyBorder="1" applyAlignment="1">
      <alignment horizontal="left" vertical="center" wrapText="1"/>
    </xf>
    <xf numFmtId="49" fontId="2" fillId="0" borderId="0" xfId="99" applyNumberFormat="1" applyFont="1" applyFill="1" applyAlignment="1">
      <alignment horizontal="centerContinuous" vertical="center" wrapText="1"/>
    </xf>
    <xf numFmtId="49" fontId="3" fillId="0" borderId="0" xfId="99" applyNumberFormat="1" applyFont="1" applyFill="1" applyAlignment="1">
      <alignment horizontal="centerContinuous" vertical="center" wrapText="1"/>
    </xf>
    <xf numFmtId="0" fontId="10" fillId="0" borderId="0" xfId="99" applyFont="1" applyFill="1" applyAlignment="1">
      <alignment horizontal="center" wrapText="1"/>
    </xf>
    <xf numFmtId="180" fontId="14" fillId="0" borderId="0" xfId="100" applyNumberFormat="1" applyFont="1" applyFill="1" applyAlignment="1">
      <alignment horizontal="right" vertical="top"/>
      <protection locked="0"/>
    </xf>
    <xf numFmtId="0" fontId="6" fillId="0" borderId="1" xfId="99" applyFont="1" applyFill="1" applyBorder="1" applyAlignment="1">
      <alignment horizontal="center" vertical="center" wrapText="1"/>
    </xf>
    <xf numFmtId="1" fontId="6" fillId="0" borderId="1" xfId="99" applyNumberFormat="1" applyFont="1" applyFill="1" applyBorder="1" applyAlignment="1" applyProtection="1">
      <alignment horizontal="center" vertical="center" wrapText="1"/>
      <protection locked="0"/>
    </xf>
    <xf numFmtId="0" fontId="6" fillId="0" borderId="0" xfId="99" applyFont="1" applyFill="1" applyBorder="1" applyAlignment="1">
      <alignment horizontal="center" vertical="center" wrapText="1"/>
    </xf>
    <xf numFmtId="179" fontId="1" fillId="0" borderId="1" xfId="99" applyNumberFormat="1" applyFont="1" applyFill="1" applyBorder="1" applyAlignment="1">
      <alignment horizontal="right" vertical="center" wrapText="1"/>
    </xf>
    <xf numFmtId="0" fontId="10" fillId="0" borderId="0" xfId="99" applyFont="1" applyFill="1" applyBorder="1" applyAlignment="1">
      <alignment horizontal="center" vertical="center" wrapText="1"/>
    </xf>
    <xf numFmtId="0" fontId="1" fillId="0" borderId="0" xfId="99" applyFont="1" applyFill="1" applyBorder="1" applyAlignment="1">
      <alignment wrapText="1"/>
    </xf>
    <xf numFmtId="0" fontId="10" fillId="0" borderId="1" xfId="99" applyFont="1" applyFill="1" applyBorder="1" applyAlignment="1">
      <alignment horizontal="center" vertical="center" wrapText="1"/>
    </xf>
    <xf numFmtId="0" fontId="10" fillId="0" borderId="0" xfId="99" applyFont="1" applyFill="1" applyBorder="1" applyAlignment="1">
      <alignment wrapText="1"/>
    </xf>
    <xf numFmtId="0" fontId="7" fillId="0" borderId="0" xfId="99" applyFont="1" applyFill="1" applyAlignment="1">
      <alignment horizontal="center" wrapText="1"/>
    </xf>
    <xf numFmtId="0" fontId="15" fillId="0" borderId="0" xfId="100" applyFont="1" applyFill="1" applyAlignment="1">
      <alignment vertical="top"/>
      <protection locked="0"/>
    </xf>
    <xf numFmtId="0" fontId="2" fillId="0" borderId="0" xfId="100" applyFont="1" applyFill="1" applyAlignment="1">
      <alignment horizontal="center" vertical="center" wrapText="1"/>
      <protection locked="0"/>
    </xf>
    <xf numFmtId="0" fontId="3" fillId="0" borderId="0" xfId="100" applyFont="1" applyFill="1" applyAlignment="1">
      <alignment horizontal="center" vertical="center"/>
      <protection locked="0"/>
    </xf>
    <xf numFmtId="49" fontId="6" fillId="0" borderId="1" xfId="100" applyNumberFormat="1" applyFont="1" applyFill="1" applyBorder="1" applyAlignment="1">
      <alignment horizontal="center" vertical="center"/>
      <protection locked="0"/>
    </xf>
    <xf numFmtId="0" fontId="10" fillId="0" borderId="0" xfId="100" applyFont="1" applyFill="1" applyAlignment="1">
      <alignment vertical="top"/>
      <protection locked="0"/>
    </xf>
    <xf numFmtId="0" fontId="15" fillId="0" borderId="0" xfId="86" applyFont="1" applyFill="1" applyAlignment="1">
      <alignment vertical="center" wrapText="1"/>
    </xf>
    <xf numFmtId="49" fontId="1" fillId="0" borderId="1" xfId="100" applyNumberFormat="1" applyFont="1" applyFill="1" applyBorder="1" applyAlignment="1">
      <alignment horizontal="center" vertical="center"/>
      <protection locked="0"/>
    </xf>
    <xf numFmtId="49" fontId="1" fillId="0" borderId="1" xfId="100" applyNumberFormat="1" applyFont="1" applyFill="1" applyBorder="1" applyAlignment="1">
      <alignment horizontal="left" vertical="center"/>
      <protection locked="0"/>
    </xf>
    <xf numFmtId="178" fontId="9" fillId="0" borderId="0" xfId="100" applyNumberFormat="1" applyFont="1" applyFill="1" applyAlignment="1">
      <alignment vertical="top"/>
      <protection locked="0"/>
    </xf>
    <xf numFmtId="49" fontId="1" fillId="0" borderId="1" xfId="100" applyNumberFormat="1" applyFont="1" applyFill="1" applyBorder="1" applyAlignment="1">
      <alignment horizontal="left" vertical="center" indent="1"/>
      <protection locked="0"/>
    </xf>
    <xf numFmtId="0" fontId="9" fillId="0" borderId="0" xfId="86" applyFont="1" applyFill="1" applyAlignment="1">
      <alignment vertical="center" wrapText="1"/>
    </xf>
    <xf numFmtId="49" fontId="16" fillId="0" borderId="0" xfId="100" applyNumberFormat="1" applyFont="1" applyFill="1" applyAlignment="1">
      <alignment horizontal="left" vertical="top"/>
      <protection locked="0"/>
    </xf>
    <xf numFmtId="180" fontId="15" fillId="0" borderId="0" xfId="100" applyNumberFormat="1" applyFont="1" applyFill="1" applyAlignment="1">
      <alignment vertical="top"/>
      <protection locked="0"/>
    </xf>
    <xf numFmtId="0" fontId="15" fillId="0" borderId="0" xfId="86" applyFont="1" applyFill="1" applyAlignment="1">
      <alignment horizontal="center" vertical="center" wrapText="1"/>
    </xf>
    <xf numFmtId="0" fontId="9" fillId="0" borderId="0" xfId="86" applyFont="1" applyFill="1" applyAlignment="1">
      <alignment horizontal="center" vertical="center" wrapText="1"/>
    </xf>
    <xf numFmtId="179" fontId="1" fillId="0" borderId="1" xfId="100" applyNumberFormat="1" applyFont="1" applyFill="1" applyBorder="1" applyAlignment="1">
      <alignment vertical="center"/>
      <protection locked="0"/>
    </xf>
    <xf numFmtId="49" fontId="9" fillId="0" borderId="0" xfId="100" applyNumberFormat="1" applyFont="1" applyFill="1" applyAlignment="1">
      <alignment horizontal="left" vertical="top" indent="1"/>
      <protection locked="0"/>
    </xf>
    <xf numFmtId="49" fontId="9" fillId="0" borderId="0" xfId="100" applyNumberFormat="1" applyFont="1" applyFill="1" applyAlignment="1">
      <alignment horizontal="left" vertical="top" indent="2"/>
      <protection locked="0"/>
    </xf>
    <xf numFmtId="49" fontId="11" fillId="0" borderId="1" xfId="100" applyNumberFormat="1" applyFont="1" applyFill="1" applyBorder="1" applyAlignment="1">
      <alignment horizontal="left" vertical="center" wrapText="1" indent="1"/>
      <protection locked="0"/>
    </xf>
    <xf numFmtId="49" fontId="1" fillId="0" borderId="0" xfId="100" applyNumberFormat="1" applyFont="1" applyFill="1" applyAlignment="1">
      <alignment horizontal="left" vertical="top" indent="1"/>
      <protection locked="0"/>
    </xf>
    <xf numFmtId="49" fontId="9" fillId="0" borderId="0" xfId="86" applyNumberFormat="1" applyFont="1" applyFill="1" applyAlignment="1">
      <alignment horizontal="left" indent="1"/>
    </xf>
    <xf numFmtId="49" fontId="1" fillId="0" borderId="0" xfId="100" applyNumberFormat="1" applyFont="1" applyFill="1" applyAlignment="1">
      <alignment horizontal="left" vertical="top" indent="2"/>
      <protection locked="0"/>
    </xf>
    <xf numFmtId="49" fontId="9" fillId="0" borderId="0" xfId="86" applyNumberFormat="1" applyFont="1" applyFill="1" applyAlignment="1">
      <alignment horizontal="left" indent="2"/>
    </xf>
    <xf numFmtId="0" fontId="1" fillId="0" borderId="1" xfId="100" applyFont="1" applyFill="1" applyBorder="1" applyAlignment="1">
      <alignment horizontal="left" vertical="center" indent="2"/>
      <protection locked="0"/>
    </xf>
    <xf numFmtId="181" fontId="9" fillId="0" borderId="0" xfId="100" applyNumberFormat="1" applyFont="1" applyFill="1" applyAlignment="1">
      <alignment vertical="top"/>
      <protection locked="0"/>
    </xf>
    <xf numFmtId="0" fontId="10" fillId="0" borderId="5" xfId="100" applyFont="1" applyFill="1" applyBorder="1" applyAlignment="1">
      <alignment horizontal="center" vertical="center"/>
      <protection locked="0"/>
    </xf>
    <xf numFmtId="0" fontId="10" fillId="0" borderId="6" xfId="100" applyFont="1" applyFill="1" applyBorder="1" applyAlignment="1">
      <alignment horizontal="center" vertical="center"/>
      <protection locked="0"/>
    </xf>
    <xf numFmtId="49" fontId="9" fillId="0" borderId="0" xfId="86" applyNumberFormat="1" applyFont="1" applyFill="1" applyAlignment="1" applyProtection="1">
      <alignment horizontal="left" vertical="center" indent="1"/>
      <protection locked="0"/>
    </xf>
    <xf numFmtId="49" fontId="9" fillId="0" borderId="0" xfId="86" applyNumberFormat="1" applyFont="1" applyFill="1" applyAlignment="1" applyProtection="1">
      <alignment horizontal="left" vertical="center" indent="2"/>
      <protection locked="0"/>
    </xf>
    <xf numFmtId="179" fontId="10" fillId="0" borderId="1" xfId="100" applyNumberFormat="1" applyFont="1" applyFill="1" applyBorder="1" applyAlignment="1">
      <alignment vertical="center"/>
      <protection locked="0"/>
    </xf>
    <xf numFmtId="180" fontId="1" fillId="0" borderId="0" xfId="100" applyNumberFormat="1" applyFont="1" applyFill="1" applyAlignment="1">
      <alignment horizontal="right" vertical="center"/>
      <protection locked="0"/>
    </xf>
    <xf numFmtId="49" fontId="11" fillId="0" borderId="1" xfId="100" applyNumberFormat="1" applyFont="1" applyFill="1" applyBorder="1" applyAlignment="1">
      <alignment horizontal="left" vertical="center"/>
      <protection locked="0"/>
    </xf>
    <xf numFmtId="49" fontId="1" fillId="0" borderId="0" xfId="86" applyNumberFormat="1" applyFont="1" applyFill="1" applyAlignment="1">
      <alignment horizontal="left"/>
    </xf>
    <xf numFmtId="49" fontId="5" fillId="0" borderId="1" xfId="100" applyNumberFormat="1" applyFont="1" applyFill="1" applyBorder="1" applyAlignment="1">
      <alignment horizontal="left" vertical="center" indent="1"/>
      <protection locked="0"/>
    </xf>
    <xf numFmtId="0" fontId="11" fillId="0" borderId="5" xfId="100" applyFont="1" applyFill="1" applyBorder="1" applyAlignment="1">
      <alignment horizontal="center" vertical="center"/>
      <protection locked="0"/>
    </xf>
    <xf numFmtId="49" fontId="1" fillId="0" borderId="0" xfId="86" applyNumberFormat="1" applyFont="1" applyFill="1" applyAlignment="1" applyProtection="1">
      <alignment horizontal="left" vertical="center"/>
      <protection locked="0"/>
    </xf>
    <xf numFmtId="0" fontId="6" fillId="0" borderId="0" xfId="86" applyFont="1" applyFill="1" applyAlignment="1">
      <alignment vertical="center"/>
    </xf>
    <xf numFmtId="49" fontId="1" fillId="0" borderId="0" xfId="86" applyNumberFormat="1" applyFont="1" applyFill="1" applyAlignment="1">
      <alignment horizontal="left" vertical="center" indent="1"/>
    </xf>
    <xf numFmtId="0" fontId="6" fillId="0" borderId="1" xfId="86" applyFont="1" applyFill="1" applyBorder="1" applyAlignment="1">
      <alignment horizontal="center" vertical="center"/>
    </xf>
    <xf numFmtId="180" fontId="6" fillId="0" borderId="1" xfId="86" applyNumberFormat="1" applyFont="1" applyFill="1" applyBorder="1" applyAlignment="1">
      <alignment horizontal="center" vertical="center"/>
    </xf>
    <xf numFmtId="49" fontId="5" fillId="0" borderId="1" xfId="86" applyNumberFormat="1" applyFont="1" applyFill="1" applyBorder="1" applyAlignment="1">
      <alignment horizontal="left" vertical="center"/>
    </xf>
    <xf numFmtId="49" fontId="1" fillId="0" borderId="1" xfId="86" applyNumberFormat="1" applyFont="1" applyFill="1" applyBorder="1" applyAlignment="1">
      <alignment horizontal="left" vertical="center" indent="1"/>
    </xf>
    <xf numFmtId="49" fontId="5" fillId="0" borderId="1" xfId="86" applyNumberFormat="1" applyFont="1" applyFill="1" applyBorder="1" applyAlignment="1">
      <alignment horizontal="left" vertical="center" indent="1"/>
    </xf>
    <xf numFmtId="49" fontId="16" fillId="2" borderId="1" xfId="82" applyNumberFormat="1" applyFont="1" applyFill="1" applyBorder="1" applyAlignment="1" applyProtection="1">
      <alignment vertical="center"/>
    </xf>
    <xf numFmtId="43" fontId="0" fillId="0" borderId="1" xfId="0" applyNumberFormat="1" applyFont="1" applyFill="1" applyBorder="1" applyAlignment="1" applyProtection="1">
      <alignment vertical="center" shrinkToFit="1"/>
      <protection locked="0"/>
    </xf>
    <xf numFmtId="0" fontId="0" fillId="0" borderId="1" xfId="0" applyFont="1" applyFill="1" applyBorder="1" applyAlignment="1" applyProtection="1">
      <alignment vertical="center" shrinkToFit="1"/>
      <protection locked="0"/>
    </xf>
    <xf numFmtId="178" fontId="16" fillId="0" borderId="1" xfId="0" applyNumberFormat="1" applyFont="1" applyFill="1" applyBorder="1" applyAlignment="1" applyProtection="1">
      <alignment vertical="center" shrinkToFit="1"/>
      <protection locked="0"/>
    </xf>
    <xf numFmtId="0" fontId="16" fillId="0" borderId="1" xfId="82" applyFont="1" applyBorder="1" applyAlignment="1" applyProtection="1">
      <alignment vertical="center"/>
      <protection locked="0"/>
    </xf>
    <xf numFmtId="43" fontId="16" fillId="0" borderId="1" xfId="0" applyNumberFormat="1" applyFont="1" applyFill="1" applyBorder="1" applyAlignment="1" applyProtection="1">
      <alignment vertical="center" shrinkToFit="1"/>
    </xf>
    <xf numFmtId="43" fontId="16" fillId="0" borderId="1" xfId="0" applyNumberFormat="1" applyFont="1" applyFill="1" applyBorder="1" applyAlignment="1" applyProtection="1">
      <alignment vertical="center" shrinkToFit="1"/>
      <protection locked="0"/>
    </xf>
    <xf numFmtId="0" fontId="16" fillId="0" borderId="1" xfId="0" applyFont="1" applyBorder="1" applyAlignment="1" applyProtection="1">
      <alignment vertical="center"/>
      <protection locked="0"/>
    </xf>
    <xf numFmtId="0" fontId="0" fillId="0" borderId="1" xfId="0" applyFont="1" applyFill="1" applyBorder="1" applyAlignment="1" applyProtection="1">
      <alignment vertical="center"/>
      <protection locked="0"/>
    </xf>
    <xf numFmtId="49" fontId="16" fillId="0" borderId="1" xfId="0" applyNumberFormat="1" applyFont="1" applyBorder="1" applyAlignment="1" applyProtection="1">
      <alignment vertical="center"/>
    </xf>
    <xf numFmtId="0" fontId="1" fillId="0" borderId="1" xfId="99" applyFont="1" applyFill="1" applyBorder="1" applyAlignment="1">
      <alignment wrapText="1"/>
    </xf>
    <xf numFmtId="0" fontId="17" fillId="0" borderId="1" xfId="99" applyFont="1" applyFill="1" applyBorder="1" applyAlignment="1">
      <alignment horizontal="center" wrapText="1"/>
    </xf>
    <xf numFmtId="2" fontId="10" fillId="0" borderId="1" xfId="99" applyNumberFormat="1" applyFont="1" applyFill="1" applyBorder="1" applyAlignment="1">
      <alignment wrapText="1"/>
    </xf>
    <xf numFmtId="49" fontId="1" fillId="0" borderId="1" xfId="100" applyNumberFormat="1" applyFont="1" applyFill="1" applyBorder="1" applyAlignment="1">
      <alignment horizontal="right" vertical="center"/>
      <protection locked="0"/>
    </xf>
    <xf numFmtId="49" fontId="10" fillId="0" borderId="1" xfId="100" applyNumberFormat="1" applyFont="1" applyFill="1" applyBorder="1" applyAlignment="1">
      <alignment horizontal="right" vertical="center"/>
      <protection locked="0"/>
    </xf>
    <xf numFmtId="0" fontId="18" fillId="0" borderId="0" xfId="100" applyFont="1" applyFill="1" applyAlignment="1">
      <alignment vertical="top"/>
      <protection locked="0"/>
    </xf>
    <xf numFmtId="0" fontId="6" fillId="0" borderId="1" xfId="100" applyFont="1" applyFill="1" applyBorder="1" applyAlignment="1">
      <alignment horizontal="center" vertical="center"/>
      <protection locked="0"/>
    </xf>
    <xf numFmtId="180" fontId="6" fillId="0" borderId="1" xfId="100" applyNumberFormat="1" applyFont="1" applyFill="1" applyBorder="1" applyAlignment="1">
      <alignment horizontal="center" vertical="center"/>
      <protection locked="0"/>
    </xf>
    <xf numFmtId="0" fontId="18" fillId="0" borderId="0" xfId="86" applyFont="1" applyFill="1" applyAlignment="1">
      <alignment vertical="center" wrapText="1"/>
    </xf>
    <xf numFmtId="49" fontId="19" fillId="0" borderId="1" xfId="100" applyNumberFormat="1" applyFont="1" applyFill="1" applyBorder="1" applyAlignment="1">
      <alignment horizontal="left" vertical="center"/>
      <protection locked="0"/>
    </xf>
    <xf numFmtId="0" fontId="20" fillId="2" borderId="4" xfId="82" applyFont="1" applyFill="1" applyBorder="1" applyAlignment="1">
      <alignment horizontal="right" vertical="center"/>
    </xf>
    <xf numFmtId="49" fontId="21" fillId="0" borderId="1" xfId="100" applyNumberFormat="1" applyFont="1" applyFill="1" applyBorder="1" applyAlignment="1">
      <alignment horizontal="left" vertical="center" indent="1"/>
      <protection locked="0"/>
    </xf>
    <xf numFmtId="3" fontId="16" fillId="2" borderId="1" xfId="82" applyNumberFormat="1" applyFont="1" applyFill="1" applyBorder="1" applyAlignment="1" applyProtection="1">
      <alignment horizontal="left" vertical="center"/>
    </xf>
    <xf numFmtId="0" fontId="22" fillId="2" borderId="4" xfId="82" applyFont="1" applyFill="1" applyBorder="1" applyAlignment="1">
      <alignment horizontal="right" vertical="center"/>
    </xf>
    <xf numFmtId="49" fontId="21" fillId="0" borderId="1" xfId="100" applyNumberFormat="1" applyFont="1" applyFill="1" applyBorder="1" applyAlignment="1">
      <alignment horizontal="right" vertical="center"/>
      <protection locked="0"/>
    </xf>
    <xf numFmtId="0" fontId="22" fillId="2" borderId="1" xfId="82" applyFont="1" applyFill="1" applyBorder="1" applyAlignment="1">
      <alignment vertical="center"/>
    </xf>
    <xf numFmtId="49" fontId="21" fillId="0" borderId="1" xfId="100" applyNumberFormat="1" applyFont="1" applyFill="1" applyBorder="1" applyAlignment="1">
      <alignment horizontal="left" vertical="center"/>
      <protection locked="0"/>
    </xf>
    <xf numFmtId="49" fontId="16" fillId="3" borderId="1" xfId="0" applyNumberFormat="1" applyFont="1" applyFill="1" applyBorder="1" applyAlignment="1" applyProtection="1">
      <alignment vertical="center"/>
      <protection locked="0"/>
    </xf>
    <xf numFmtId="2" fontId="22" fillId="3" borderId="1" xfId="0" applyNumberFormat="1" applyFont="1" applyFill="1" applyBorder="1" applyAlignment="1" applyProtection="1">
      <alignment vertical="center"/>
      <protection locked="0"/>
    </xf>
    <xf numFmtId="183" fontId="20" fillId="0" borderId="1" xfId="100" applyNumberFormat="1" applyFont="1" applyFill="1" applyBorder="1" applyAlignment="1">
      <alignment horizontal="right" vertical="center"/>
      <protection locked="0"/>
    </xf>
    <xf numFmtId="49" fontId="5" fillId="0" borderId="1" xfId="100" applyNumberFormat="1" applyFont="1" applyFill="1" applyBorder="1" applyAlignment="1">
      <alignment horizontal="left" vertical="center" wrapText="1" indent="1"/>
      <protection locked="0"/>
    </xf>
    <xf numFmtId="183" fontId="22" fillId="0" borderId="1" xfId="100" applyNumberFormat="1" applyFont="1" applyFill="1" applyBorder="1" applyAlignment="1">
      <alignment horizontal="right" vertical="center"/>
      <protection locked="0"/>
    </xf>
    <xf numFmtId="49" fontId="21" fillId="0" borderId="1" xfId="100" applyNumberFormat="1" applyFont="1" applyFill="1" applyBorder="1" applyAlignment="1">
      <alignment horizontal="left" vertical="center" indent="2"/>
      <protection locked="0"/>
    </xf>
    <xf numFmtId="183" fontId="20" fillId="0" borderId="1" xfId="100" applyNumberFormat="1" applyFont="1" applyFill="1" applyBorder="1" applyAlignment="1">
      <alignment vertical="center"/>
      <protection locked="0"/>
    </xf>
    <xf numFmtId="49" fontId="1" fillId="0" borderId="1" xfId="100" applyNumberFormat="1" applyFont="1" applyFill="1" applyBorder="1" applyAlignment="1">
      <alignment horizontal="left" vertical="center" wrapText="1" indent="1"/>
      <protection locked="0"/>
    </xf>
    <xf numFmtId="183" fontId="22" fillId="0" borderId="1" xfId="100" applyNumberFormat="1" applyFont="1" applyFill="1" applyBorder="1" applyAlignment="1">
      <alignment vertical="center"/>
      <protection locked="0"/>
    </xf>
    <xf numFmtId="183" fontId="22" fillId="0" borderId="1" xfId="0" applyNumberFormat="1" applyFont="1" applyFill="1" applyBorder="1" applyAlignment="1">
      <alignment vertical="center"/>
    </xf>
    <xf numFmtId="3" fontId="16" fillId="0" borderId="1" xfId="0" applyNumberFormat="1" applyFont="1" applyFill="1" applyBorder="1" applyAlignment="1" applyProtection="1">
      <alignment vertical="center"/>
    </xf>
    <xf numFmtId="49" fontId="21" fillId="0" borderId="1" xfId="100" applyNumberFormat="1" applyFont="1" applyFill="1" applyBorder="1" applyAlignment="1">
      <alignment horizontal="right" vertical="top"/>
      <protection locked="0"/>
    </xf>
    <xf numFmtId="0" fontId="16" fillId="0" borderId="1" xfId="0" applyFont="1" applyFill="1" applyBorder="1" applyAlignment="1">
      <alignment horizontal="left" vertical="center"/>
    </xf>
    <xf numFmtId="49" fontId="21" fillId="0" borderId="1" xfId="100" applyNumberFormat="1" applyFont="1" applyFill="1" applyBorder="1" applyAlignment="1">
      <alignment horizontal="center" vertical="top"/>
      <protection locked="0"/>
    </xf>
    <xf numFmtId="49" fontId="19" fillId="0" borderId="1" xfId="100" applyNumberFormat="1" applyFont="1" applyFill="1" applyBorder="1" applyAlignment="1">
      <alignment horizontal="left" vertical="top"/>
      <protection locked="0"/>
    </xf>
    <xf numFmtId="3" fontId="17" fillId="0" borderId="1" xfId="0" applyNumberFormat="1" applyFont="1" applyFill="1" applyBorder="1" applyAlignment="1" applyProtection="1">
      <alignment horizontal="left" vertical="center"/>
    </xf>
    <xf numFmtId="183" fontId="20" fillId="0" borderId="1" xfId="0" applyNumberFormat="1" applyFont="1" applyFill="1" applyBorder="1" applyAlignment="1">
      <alignment vertical="center"/>
    </xf>
    <xf numFmtId="0" fontId="0" fillId="0" borderId="1" xfId="0" applyFont="1" applyFill="1" applyBorder="1" applyAlignment="1">
      <alignment horizontal="left" vertical="center"/>
    </xf>
    <xf numFmtId="182" fontId="20" fillId="0" borderId="1" xfId="100" applyNumberFormat="1" applyFont="1" applyFill="1" applyBorder="1" applyAlignment="1">
      <alignment vertical="center"/>
      <protection locked="0"/>
    </xf>
    <xf numFmtId="49" fontId="21" fillId="3" borderId="1" xfId="0" applyNumberFormat="1" applyFont="1" applyFill="1" applyBorder="1" applyAlignment="1" applyProtection="1">
      <alignment horizontal="center" vertical="center"/>
      <protection locked="0"/>
    </xf>
    <xf numFmtId="180" fontId="22" fillId="0" borderId="1" xfId="100" applyNumberFormat="1" applyFont="1" applyFill="1" applyBorder="1" applyAlignment="1">
      <alignment vertical="top"/>
      <protection locked="0"/>
    </xf>
    <xf numFmtId="49" fontId="21" fillId="3" borderId="1" xfId="0" applyNumberFormat="1" applyFont="1" applyFill="1" applyBorder="1" applyAlignment="1" applyProtection="1">
      <alignment horizontal="right" vertical="center"/>
      <protection locked="0"/>
    </xf>
    <xf numFmtId="183" fontId="20" fillId="0" borderId="1" xfId="100" applyNumberFormat="1" applyFont="1" applyFill="1" applyBorder="1" applyAlignment="1">
      <alignment vertical="top"/>
      <protection locked="0"/>
    </xf>
    <xf numFmtId="183" fontId="22" fillId="0" borderId="1" xfId="100" applyNumberFormat="1" applyFont="1" applyFill="1" applyBorder="1" applyAlignment="1">
      <alignment vertical="top"/>
      <protection locked="0"/>
    </xf>
    <xf numFmtId="2" fontId="17" fillId="3" borderId="1" xfId="0" applyNumberFormat="1" applyFont="1" applyFill="1" applyBorder="1" applyAlignment="1" applyProtection="1">
      <alignment vertical="center"/>
      <protection locked="0"/>
    </xf>
    <xf numFmtId="49" fontId="21" fillId="3" borderId="1" xfId="0" applyNumberFormat="1" applyFont="1" applyFill="1" applyBorder="1" applyAlignment="1" applyProtection="1">
      <alignment vertical="center"/>
      <protection locked="0"/>
    </xf>
    <xf numFmtId="2" fontId="16" fillId="3" borderId="1" xfId="0" applyNumberFormat="1" applyFont="1" applyFill="1" applyBorder="1" applyAlignment="1" applyProtection="1">
      <alignment vertical="center"/>
      <protection locked="0"/>
    </xf>
    <xf numFmtId="49" fontId="17" fillId="0" borderId="5" xfId="100" applyNumberFormat="1" applyFont="1" applyFill="1" applyBorder="1" applyAlignment="1">
      <alignment horizontal="center" vertical="center"/>
      <protection locked="0"/>
    </xf>
    <xf numFmtId="49" fontId="17" fillId="0" borderId="1" xfId="100" applyNumberFormat="1" applyFont="1" applyFill="1" applyBorder="1" applyAlignment="1">
      <alignment horizontal="center" vertical="center"/>
      <protection locked="0"/>
    </xf>
    <xf numFmtId="182" fontId="20" fillId="0" borderId="1" xfId="100" applyNumberFormat="1" applyFont="1" applyFill="1" applyBorder="1" applyAlignment="1">
      <alignment vertical="top"/>
      <protection locked="0"/>
    </xf>
    <xf numFmtId="180" fontId="18" fillId="0" borderId="0" xfId="100" applyNumberFormat="1" applyFont="1" applyFill="1" applyAlignment="1">
      <alignment vertical="top"/>
      <protection locked="0"/>
    </xf>
    <xf numFmtId="0" fontId="18" fillId="0" borderId="0" xfId="86" applyFont="1" applyFill="1" applyAlignment="1">
      <alignment horizontal="center" vertical="center" wrapText="1"/>
    </xf>
    <xf numFmtId="182" fontId="10" fillId="0" borderId="1" xfId="100" applyNumberFormat="1" applyFont="1" applyFill="1" applyBorder="1" applyAlignment="1">
      <alignment vertical="center"/>
      <protection locked="0"/>
    </xf>
    <xf numFmtId="49" fontId="5" fillId="0" borderId="1" xfId="100" applyNumberFormat="1" applyFont="1" applyFill="1" applyBorder="1" applyAlignment="1">
      <alignment horizontal="left" vertical="center"/>
      <protection locked="0"/>
    </xf>
    <xf numFmtId="178" fontId="7" fillId="2" borderId="1" xfId="83" applyNumberFormat="1" applyFont="1" applyFill="1" applyBorder="1" applyAlignment="1">
      <alignment vertical="center"/>
    </xf>
    <xf numFmtId="0" fontId="16" fillId="0" borderId="1" xfId="0" applyFont="1" applyFill="1" applyBorder="1" applyAlignment="1">
      <alignment vertical="center"/>
    </xf>
    <xf numFmtId="3" fontId="16" fillId="0" borderId="1" xfId="0" applyNumberFormat="1" applyFont="1" applyFill="1" applyBorder="1" applyAlignment="1" applyProtection="1">
      <alignment horizontal="left" vertical="center"/>
    </xf>
    <xf numFmtId="178" fontId="7" fillId="0" borderId="1" xfId="83" applyNumberFormat="1" applyFont="1" applyFill="1" applyBorder="1" applyAlignment="1">
      <alignment vertical="center"/>
    </xf>
    <xf numFmtId="3" fontId="0" fillId="0" borderId="1" xfId="0" applyNumberFormat="1" applyFont="1" applyFill="1" applyBorder="1" applyAlignment="1" applyProtection="1">
      <alignment vertical="center"/>
    </xf>
    <xf numFmtId="49" fontId="2" fillId="0" borderId="0" xfId="99" applyNumberFormat="1" applyFont="1" applyFill="1" applyAlignment="1">
      <alignment horizontal="center" vertical="center" wrapText="1"/>
    </xf>
    <xf numFmtId="0" fontId="23" fillId="0" borderId="1" xfId="0" applyFont="1" applyBorder="1" applyAlignment="1" applyProtection="1">
      <alignment vertical="center"/>
    </xf>
    <xf numFmtId="43" fontId="12" fillId="0" borderId="1" xfId="0" applyNumberFormat="1" applyFont="1" applyFill="1" applyBorder="1" applyAlignment="1" applyProtection="1">
      <alignment horizontal="right" shrinkToFit="1"/>
      <protection locked="0"/>
    </xf>
    <xf numFmtId="49" fontId="23" fillId="2" borderId="1" xfId="82" applyNumberFormat="1" applyFont="1" applyFill="1" applyBorder="1" applyAlignment="1" applyProtection="1">
      <alignment vertical="center"/>
    </xf>
    <xf numFmtId="49" fontId="23" fillId="2" borderId="1" xfId="0" applyNumberFormat="1" applyFont="1" applyFill="1" applyBorder="1" applyAlignment="1" applyProtection="1">
      <alignment vertical="center"/>
    </xf>
    <xf numFmtId="178" fontId="12" fillId="0" borderId="1" xfId="0" applyNumberFormat="1" applyFont="1" applyFill="1" applyBorder="1" applyAlignment="1" applyProtection="1">
      <alignment shrinkToFit="1"/>
      <protection locked="0"/>
    </xf>
    <xf numFmtId="49" fontId="23" fillId="0" borderId="1" xfId="0" applyNumberFormat="1" applyFont="1" applyFill="1" applyBorder="1" applyAlignment="1">
      <alignment horizontal="left"/>
    </xf>
    <xf numFmtId="49" fontId="23" fillId="0" borderId="1" xfId="0" applyNumberFormat="1" applyFont="1" applyBorder="1" applyAlignment="1">
      <alignment horizontal="left"/>
    </xf>
    <xf numFmtId="0" fontId="8" fillId="0" borderId="1" xfId="99" applyFont="1" applyFill="1" applyBorder="1" applyAlignment="1">
      <alignment wrapText="1"/>
    </xf>
    <xf numFmtId="2" fontId="4" fillId="0" borderId="1" xfId="99" applyNumberFormat="1" applyFont="1" applyFill="1" applyBorder="1" applyAlignment="1">
      <alignment wrapText="1"/>
    </xf>
    <xf numFmtId="49" fontId="5" fillId="0" borderId="1" xfId="100" applyNumberFormat="1" applyFont="1" applyFill="1" applyBorder="1" applyAlignment="1">
      <alignment horizontal="center" vertical="center"/>
      <protection locked="0"/>
    </xf>
    <xf numFmtId="179" fontId="1" fillId="0" borderId="1" xfId="100" applyNumberFormat="1" applyFont="1" applyFill="1" applyBorder="1" applyAlignment="1">
      <alignment horizontal="center" vertical="center"/>
      <protection locked="0"/>
    </xf>
    <xf numFmtId="177" fontId="1" fillId="0" borderId="1" xfId="100" applyNumberFormat="1" applyFont="1" applyFill="1" applyBorder="1" applyAlignment="1">
      <alignment horizontal="center" vertical="center"/>
      <protection locked="0"/>
    </xf>
    <xf numFmtId="178" fontId="1" fillId="0" borderId="1" xfId="100" applyNumberFormat="1" applyFont="1" applyFill="1" applyBorder="1" applyAlignment="1">
      <alignment horizontal="center" vertical="center"/>
      <protection locked="0"/>
    </xf>
    <xf numFmtId="179" fontId="10" fillId="0" borderId="1" xfId="100" applyNumberFormat="1" applyFont="1" applyFill="1" applyBorder="1" applyAlignment="1">
      <alignment horizontal="center" vertical="center"/>
      <protection locked="0"/>
    </xf>
    <xf numFmtId="177" fontId="10" fillId="0" borderId="1" xfId="100" applyNumberFormat="1" applyFont="1" applyFill="1" applyBorder="1" applyAlignment="1">
      <alignment horizontal="center" vertical="center"/>
      <protection locked="0"/>
    </xf>
    <xf numFmtId="178" fontId="10" fillId="0" borderId="1" xfId="100" applyNumberFormat="1" applyFont="1" applyFill="1" applyBorder="1" applyAlignment="1">
      <alignment horizontal="center" vertical="center"/>
      <protection locked="0"/>
    </xf>
    <xf numFmtId="49" fontId="10" fillId="0" borderId="0" xfId="86" applyNumberFormat="1" applyFont="1" applyFill="1" applyAlignment="1">
      <alignment horizontal="lef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horizontal="left" vertical="center" wrapText="1"/>
    </xf>
    <xf numFmtId="49" fontId="16"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6" xfId="0" applyNumberFormat="1" applyFont="1" applyBorder="1" applyAlignment="1">
      <alignment horizontal="center" vertical="center" wrapText="1"/>
    </xf>
    <xf numFmtId="49" fontId="10" fillId="0" borderId="0" xfId="100" applyNumberFormat="1" applyFont="1" applyFill="1" applyAlignment="1">
      <alignment horizontal="left" vertical="top" indent="1"/>
      <protection locked="0"/>
    </xf>
    <xf numFmtId="49" fontId="16" fillId="3" borderId="1" xfId="0" applyNumberFormat="1" applyFont="1" applyFill="1" applyBorder="1" applyAlignment="1" applyProtection="1">
      <alignment horizontal="left" vertical="center"/>
      <protection locked="0"/>
    </xf>
    <xf numFmtId="49" fontId="10" fillId="0" borderId="6" xfId="100" applyNumberFormat="1" applyFont="1" applyFill="1" applyBorder="1" applyAlignment="1">
      <alignment horizontal="left" vertical="center"/>
      <protection locked="0"/>
    </xf>
    <xf numFmtId="49" fontId="10" fillId="0" borderId="0" xfId="86" applyNumberFormat="1" applyFont="1" applyFill="1" applyAlignment="1">
      <alignment horizontal="left" indent="1"/>
    </xf>
    <xf numFmtId="2" fontId="23" fillId="0" borderId="0" xfId="0" applyNumberFormat="1" applyFont="1" applyFill="1" applyAlignment="1" applyProtection="1">
      <alignment vertical="center"/>
      <protection locked="0"/>
    </xf>
    <xf numFmtId="0" fontId="16" fillId="3" borderId="1" xfId="0" applyFont="1" applyFill="1" applyBorder="1" applyAlignment="1" applyProtection="1">
      <alignment horizontal="left" vertical="center" wrapText="1"/>
      <protection locked="0"/>
    </xf>
    <xf numFmtId="49" fontId="10" fillId="0" borderId="0" xfId="86" applyNumberFormat="1" applyFont="1" applyFill="1" applyAlignment="1" applyProtection="1">
      <alignment horizontal="left" vertical="center" indent="1"/>
      <protection locked="0"/>
    </xf>
    <xf numFmtId="184" fontId="1" fillId="0" borderId="0" xfId="100" applyNumberFormat="1" applyFont="1" applyFill="1" applyAlignment="1">
      <alignment vertical="top"/>
      <protection locked="0"/>
    </xf>
    <xf numFmtId="2" fontId="25" fillId="0" borderId="0" xfId="0" applyNumberFormat="1" applyFont="1" applyFill="1" applyAlignment="1" applyProtection="1">
      <alignment vertical="center"/>
      <protection locked="0"/>
    </xf>
    <xf numFmtId="49" fontId="15" fillId="0" borderId="0" xfId="86" applyNumberFormat="1" applyFont="1" applyFill="1" applyAlignment="1"/>
    <xf numFmtId="2" fontId="15" fillId="0" borderId="0" xfId="86" applyNumberFormat="1" applyFont="1" applyFill="1" applyAlignment="1"/>
    <xf numFmtId="49" fontId="16" fillId="0" borderId="1" xfId="0" applyNumberFormat="1" applyFont="1" applyBorder="1" applyAlignment="1" applyProtection="1">
      <alignment vertical="center"/>
      <protection locked="0"/>
    </xf>
    <xf numFmtId="49" fontId="16" fillId="0" borderId="1" xfId="0" applyNumberFormat="1" applyFont="1" applyBorder="1" applyAlignment="1" applyProtection="1">
      <alignment horizontal="left" vertical="center"/>
      <protection locked="0"/>
    </xf>
    <xf numFmtId="2" fontId="16" fillId="0" borderId="1" xfId="0" applyNumberFormat="1" applyFont="1" applyBorder="1" applyAlignment="1" applyProtection="1">
      <alignment vertical="center"/>
      <protection locked="0"/>
    </xf>
    <xf numFmtId="1" fontId="16" fillId="3" borderId="1" xfId="0" applyNumberFormat="1" applyFont="1" applyFill="1" applyBorder="1" applyAlignment="1" applyProtection="1">
      <alignment horizontal="right" vertical="center"/>
      <protection locked="0"/>
    </xf>
    <xf numFmtId="179" fontId="10" fillId="0" borderId="1" xfId="100" applyNumberFormat="1" applyFont="1" applyFill="1" applyBorder="1" applyAlignment="1">
      <alignment horizontal="right" vertical="center"/>
      <protection locked="0"/>
    </xf>
    <xf numFmtId="0" fontId="0" fillId="0" borderId="1" xfId="0" applyFont="1" applyFill="1" applyBorder="1" applyAlignment="1">
      <alignment horizontal="right" vertical="center"/>
    </xf>
    <xf numFmtId="0" fontId="16" fillId="0" borderId="1" xfId="0" applyFont="1" applyFill="1" applyBorder="1" applyAlignment="1">
      <alignment horizontal="right" vertical="center"/>
    </xf>
    <xf numFmtId="0" fontId="10" fillId="0" borderId="0" xfId="99" applyFont="1" applyFill="1" applyAlignment="1">
      <alignment horizontal="center" vertical="center"/>
    </xf>
    <xf numFmtId="49" fontId="10" fillId="0" borderId="0" xfId="99" applyNumberFormat="1" applyFont="1" applyFill="1" applyAlignment="1">
      <alignment horizontal="left" vertical="center"/>
    </xf>
    <xf numFmtId="49" fontId="1" fillId="0" borderId="0" xfId="99" applyNumberFormat="1" applyFont="1" applyFill="1" applyAlignment="1">
      <alignment horizontal="left" indent="1"/>
    </xf>
    <xf numFmtId="0" fontId="1" fillId="0" borderId="0" xfId="99" applyFont="1" applyFill="1" applyAlignment="1"/>
    <xf numFmtId="0" fontId="13" fillId="0" borderId="0" xfId="101" applyFont="1" applyFill="1" applyBorder="1" applyAlignment="1">
      <alignment horizontal="left" vertical="center"/>
    </xf>
    <xf numFmtId="49" fontId="2" fillId="0" borderId="0" xfId="99" applyNumberFormat="1" applyFont="1" applyFill="1" applyAlignment="1">
      <alignment horizontal="center" vertical="center"/>
    </xf>
    <xf numFmtId="177" fontId="8" fillId="0" borderId="0" xfId="99" applyNumberFormat="1" applyFont="1" applyFill="1" applyAlignment="1">
      <alignment horizontal="right" vertical="center"/>
    </xf>
    <xf numFmtId="1" fontId="10" fillId="0" borderId="1" xfId="99" applyNumberFormat="1" applyFont="1" applyFill="1" applyBorder="1" applyAlignment="1" applyProtection="1">
      <alignment horizontal="center" vertical="center" wrapText="1"/>
      <protection locked="0"/>
    </xf>
    <xf numFmtId="49" fontId="11" fillId="0" borderId="1" xfId="99" applyNumberFormat="1" applyFont="1" applyFill="1" applyBorder="1" applyAlignment="1">
      <alignment horizontal="left" vertical="center"/>
    </xf>
    <xf numFmtId="0" fontId="17" fillId="0" borderId="1" xfId="0" applyFont="1" applyFill="1" applyBorder="1" applyAlignment="1">
      <alignment vertical="center"/>
    </xf>
    <xf numFmtId="0" fontId="16" fillId="0" borderId="1" xfId="83" applyFont="1" applyFill="1" applyBorder="1" applyAlignment="1">
      <alignment vertical="center"/>
    </xf>
    <xf numFmtId="49" fontId="17" fillId="0" borderId="1" xfId="99" applyNumberFormat="1" applyFont="1" applyFill="1" applyBorder="1" applyAlignment="1">
      <alignment horizontal="left" vertical="center"/>
    </xf>
    <xf numFmtId="179" fontId="10" fillId="0" borderId="1" xfId="99" applyNumberFormat="1" applyFont="1" applyFill="1" applyBorder="1" applyAlignment="1">
      <alignment horizontal="right" vertical="center"/>
    </xf>
    <xf numFmtId="0" fontId="11" fillId="0" borderId="5" xfId="99" applyFont="1" applyFill="1" applyBorder="1" applyAlignment="1">
      <alignment horizontal="center" vertical="center"/>
    </xf>
  </cellXfs>
  <cellStyles count="11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_ET_STYLE_NoName_00__2016年人代会报告附表20160104" xfId="50"/>
    <cellStyle name="_ET_STYLE_NoName_00__国库1月5日调整表" xfId="51"/>
    <cellStyle name="20% - 着色 1" xfId="52"/>
    <cellStyle name="20% - 着色 2" xfId="53"/>
    <cellStyle name="20% - 着色 3" xfId="54"/>
    <cellStyle name="20% - 着色 4" xfId="55"/>
    <cellStyle name="20% - 着色 5" xfId="56"/>
    <cellStyle name="20% - 着色 6" xfId="57"/>
    <cellStyle name="40% - 着色 1" xfId="58"/>
    <cellStyle name="40% - 着色 2" xfId="59"/>
    <cellStyle name="40% - 着色 3" xfId="60"/>
    <cellStyle name="40% - 着色 4" xfId="61"/>
    <cellStyle name="40% - 着色 5" xfId="62"/>
    <cellStyle name="40% - 着色 6" xfId="63"/>
    <cellStyle name="60% - 着色 1" xfId="64"/>
    <cellStyle name="60% - 着色 2" xfId="65"/>
    <cellStyle name="60% - 着色 3" xfId="66"/>
    <cellStyle name="60% - 着色 4" xfId="67"/>
    <cellStyle name="60% - 着色 5" xfId="68"/>
    <cellStyle name="60% - 着色 6" xfId="69"/>
    <cellStyle name="no dec" xfId="70"/>
    <cellStyle name="Normal_APR" xfId="71"/>
    <cellStyle name="百分比 2" xfId="72"/>
    <cellStyle name="表标题" xfId="73"/>
    <cellStyle name="差_发老吕2016基本支出测算11.28" xfId="74"/>
    <cellStyle name="差_全国各省民生政策标准10.7(lp稿)(1)" xfId="75"/>
    <cellStyle name="常规 10" xfId="76"/>
    <cellStyle name="常规 11" xfId="77"/>
    <cellStyle name="常规 12" xfId="78"/>
    <cellStyle name="常规 13" xfId="79"/>
    <cellStyle name="常规 14" xfId="80"/>
    <cellStyle name="常规 19" xfId="81"/>
    <cellStyle name="常规 2" xfId="82"/>
    <cellStyle name="常规 2 2" xfId="83"/>
    <cellStyle name="常规 20" xfId="84"/>
    <cellStyle name="常规 21" xfId="85"/>
    <cellStyle name="常规 3" xfId="86"/>
    <cellStyle name="常规 39" xfId="87"/>
    <cellStyle name="常规 4" xfId="88"/>
    <cellStyle name="常规 40" xfId="89"/>
    <cellStyle name="常规 41" xfId="90"/>
    <cellStyle name="常规 43" xfId="91"/>
    <cellStyle name="常规 44" xfId="92"/>
    <cellStyle name="常规 45" xfId="93"/>
    <cellStyle name="常规 46" xfId="94"/>
    <cellStyle name="常规 47" xfId="95"/>
    <cellStyle name="常规 5" xfId="96"/>
    <cellStyle name="常规 6" xfId="97"/>
    <cellStyle name="常规 8" xfId="98"/>
    <cellStyle name="常规_2013.1.人代会报告附表" xfId="99"/>
    <cellStyle name="常规_功能分类1212zhangl" xfId="100"/>
    <cellStyle name="常规_人代会报告附表（定）曹铂0103" xfId="101"/>
    <cellStyle name="普通_97-917" xfId="102"/>
    <cellStyle name="千分位[0]_BT (2)" xfId="103"/>
    <cellStyle name="千分位_97-917" xfId="104"/>
    <cellStyle name="千位[0]_1" xfId="105"/>
    <cellStyle name="千位_1" xfId="106"/>
    <cellStyle name="数字" xfId="107"/>
    <cellStyle name="未定义" xfId="108"/>
    <cellStyle name="小数" xfId="109"/>
    <cellStyle name="样式 1" xfId="110"/>
    <cellStyle name="着色 1" xfId="111"/>
    <cellStyle name="着色 2" xfId="112"/>
    <cellStyle name="着色 3" xfId="113"/>
    <cellStyle name="着色 4" xfId="114"/>
    <cellStyle name="着色 5" xfId="115"/>
    <cellStyle name="着色 6" xfId="11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sheetPr>
  <dimension ref="A1:B28"/>
  <sheetViews>
    <sheetView tabSelected="1" workbookViewId="0">
      <selection activeCell="H17" sqref="H17"/>
    </sheetView>
  </sheetViews>
  <sheetFormatPr defaultColWidth="12" defaultRowHeight="15.75" outlineLevelCol="1"/>
  <cols>
    <col min="1" max="2" width="33.5" style="17" customWidth="1"/>
    <col min="3" max="245" width="7.875" style="17" customWidth="1"/>
    <col min="246" max="246" width="35.75" style="17" customWidth="1"/>
    <col min="247" max="247" width="12" style="17" hidden="1" customWidth="1"/>
    <col min="248" max="16384" width="12" style="17"/>
  </cols>
  <sheetData>
    <row r="1" ht="18" customHeight="1" spans="1:2">
      <c r="A1" s="1" t="s">
        <v>0</v>
      </c>
      <c r="B1" s="284"/>
    </row>
    <row r="2" ht="29.25" customHeight="1" spans="1:2">
      <c r="A2" s="285" t="s">
        <v>1</v>
      </c>
      <c r="B2" s="285"/>
    </row>
    <row r="3" ht="18.75" customHeight="1" spans="1:2">
      <c r="A3" s="4"/>
      <c r="B3" s="286" t="s">
        <v>2</v>
      </c>
    </row>
    <row r="4" s="280" customFormat="1" ht="21.75" customHeight="1" spans="1:2">
      <c r="A4" s="6" t="s">
        <v>3</v>
      </c>
      <c r="B4" s="287" t="s">
        <v>4</v>
      </c>
    </row>
    <row r="5" s="281" customFormat="1" ht="31.5" customHeight="1" spans="1:2">
      <c r="A5" s="288" t="s">
        <v>5</v>
      </c>
      <c r="B5" s="289">
        <f>SUM(B6:B20)</f>
        <v>140000</v>
      </c>
    </row>
    <row r="6" s="282" customFormat="1" ht="17.25" customHeight="1" spans="1:2">
      <c r="A6" s="290" t="s">
        <v>6</v>
      </c>
      <c r="B6" s="229">
        <v>55000</v>
      </c>
    </row>
    <row r="7" s="282" customFormat="1" ht="17.25" customHeight="1" spans="1:2">
      <c r="A7" s="290" t="s">
        <v>7</v>
      </c>
      <c r="B7" s="229">
        <v>15000</v>
      </c>
    </row>
    <row r="8" s="282" customFormat="1" ht="17.25" customHeight="1" spans="1:2">
      <c r="A8" s="290" t="s">
        <v>8</v>
      </c>
      <c r="B8" s="229"/>
    </row>
    <row r="9" s="282" customFormat="1" ht="17.25" customHeight="1" spans="1:2">
      <c r="A9" s="290" t="s">
        <v>9</v>
      </c>
      <c r="B9" s="229">
        <v>1000</v>
      </c>
    </row>
    <row r="10" s="282" customFormat="1" ht="17.25" customHeight="1" spans="1:2">
      <c r="A10" s="290" t="s">
        <v>10</v>
      </c>
      <c r="B10" s="229">
        <v>300</v>
      </c>
    </row>
    <row r="11" s="282" customFormat="1" ht="17.25" customHeight="1" spans="1:2">
      <c r="A11" s="290" t="s">
        <v>11</v>
      </c>
      <c r="B11" s="229">
        <v>7500</v>
      </c>
    </row>
    <row r="12" s="282" customFormat="1" ht="17.25" customHeight="1" spans="1:2">
      <c r="A12" s="290" t="s">
        <v>12</v>
      </c>
      <c r="B12" s="229">
        <v>4000</v>
      </c>
    </row>
    <row r="13" s="282" customFormat="1" ht="17.25" customHeight="1" spans="1:2">
      <c r="A13" s="290" t="s">
        <v>13</v>
      </c>
      <c r="B13" s="229">
        <v>4500</v>
      </c>
    </row>
    <row r="14" s="282" customFormat="1" ht="17.25" customHeight="1" spans="1:2">
      <c r="A14" s="290" t="s">
        <v>14</v>
      </c>
      <c r="B14" s="229">
        <v>25000</v>
      </c>
    </row>
    <row r="15" s="282" customFormat="1" ht="17.25" customHeight="1" spans="1:2">
      <c r="A15" s="290" t="s">
        <v>15</v>
      </c>
      <c r="B15" s="229">
        <v>8000</v>
      </c>
    </row>
    <row r="16" s="282" customFormat="1" ht="17.25" customHeight="1" spans="1:2">
      <c r="A16" s="290" t="s">
        <v>16</v>
      </c>
      <c r="B16" s="229">
        <v>7200</v>
      </c>
    </row>
    <row r="17" s="282" customFormat="1" ht="17.25" customHeight="1" spans="1:2">
      <c r="A17" s="290" t="s">
        <v>17</v>
      </c>
      <c r="B17" s="229">
        <v>1000</v>
      </c>
    </row>
    <row r="18" s="282" customFormat="1" ht="17.25" customHeight="1" spans="1:2">
      <c r="A18" s="290" t="s">
        <v>18</v>
      </c>
      <c r="B18" s="229">
        <v>10000</v>
      </c>
    </row>
    <row r="19" s="282" customFormat="1" ht="17.25" customHeight="1" spans="1:2">
      <c r="A19" s="229" t="s">
        <v>19</v>
      </c>
      <c r="B19" s="229">
        <v>1500</v>
      </c>
    </row>
    <row r="20" s="282" customFormat="1" ht="17.25" customHeight="1" spans="1:2">
      <c r="A20" s="290" t="s">
        <v>20</v>
      </c>
      <c r="B20" s="229"/>
    </row>
    <row r="21" s="280" customFormat="1" ht="34.5" customHeight="1" spans="1:2">
      <c r="A21" s="291" t="s">
        <v>21</v>
      </c>
      <c r="B21" s="292">
        <f>B22+B23+B24+B26</f>
        <v>44000</v>
      </c>
    </row>
    <row r="22" s="283" customFormat="1" ht="20.1" customHeight="1" spans="1:2">
      <c r="A22" s="229" t="s">
        <v>22</v>
      </c>
      <c r="B22" s="229">
        <v>12000</v>
      </c>
    </row>
    <row r="23" ht="20.1" customHeight="1" spans="1:2">
      <c r="A23" s="229" t="s">
        <v>23</v>
      </c>
      <c r="B23" s="229">
        <v>6500</v>
      </c>
    </row>
    <row r="24" ht="20.1" customHeight="1" spans="1:2">
      <c r="A24" s="229" t="s">
        <v>24</v>
      </c>
      <c r="B24" s="229">
        <v>6500</v>
      </c>
    </row>
    <row r="25" ht="20.1" customHeight="1" spans="1:2">
      <c r="A25" s="229" t="s">
        <v>25</v>
      </c>
      <c r="B25" s="229"/>
    </row>
    <row r="26" ht="20.1" customHeight="1" spans="1:2">
      <c r="A26" s="229" t="s">
        <v>26</v>
      </c>
      <c r="B26" s="229">
        <v>19000</v>
      </c>
    </row>
    <row r="27" ht="20.1" customHeight="1" spans="1:2">
      <c r="A27" s="229" t="s">
        <v>27</v>
      </c>
      <c r="B27" s="229"/>
    </row>
    <row r="28" ht="29.25" customHeight="1" spans="1:2">
      <c r="A28" s="293" t="s">
        <v>28</v>
      </c>
      <c r="B28" s="292">
        <f>B21+B5</f>
        <v>184000</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
  <sheetViews>
    <sheetView workbookViewId="0">
      <selection activeCell="B13" sqref="B13"/>
    </sheetView>
  </sheetViews>
  <sheetFormatPr defaultColWidth="7" defaultRowHeight="15"/>
  <cols>
    <col min="1" max="2" width="37" style="23" customWidth="1"/>
    <col min="3" max="3" width="10.375" style="19" hidden="1" customWidth="1"/>
    <col min="4" max="4" width="9.625" style="25" hidden="1" customWidth="1"/>
    <col min="5" max="5" width="8.125" style="25" hidden="1" customWidth="1"/>
    <col min="6" max="6" width="9.625" style="26" hidden="1" customWidth="1"/>
    <col min="7" max="7" width="17.5" style="26" hidden="1" customWidth="1"/>
    <col min="8" max="8" width="12.5" style="27" hidden="1" customWidth="1"/>
    <col min="9" max="9" width="7" style="28" hidden="1" customWidth="1"/>
    <col min="10" max="11" width="7" style="25" hidden="1" customWidth="1"/>
    <col min="12" max="12" width="13.875" style="25" hidden="1" customWidth="1"/>
    <col min="13" max="13" width="7.875" style="25" hidden="1" customWidth="1"/>
    <col min="14" max="14" width="9.5" style="25" hidden="1" customWidth="1"/>
    <col min="15" max="15" width="6.875" style="25" hidden="1" customWidth="1"/>
    <col min="16" max="16" width="9" style="25" hidden="1" customWidth="1"/>
    <col min="17" max="17" width="5.875" style="25" hidden="1" customWidth="1"/>
    <col min="18" max="18" width="5.25" style="25" hidden="1" customWidth="1"/>
    <col min="19" max="19" width="6.5" style="25" hidden="1" customWidth="1"/>
    <col min="20" max="21" width="7" style="25" hidden="1" customWidth="1"/>
    <col min="22" max="22" width="10.625" style="25" hidden="1" customWidth="1"/>
    <col min="23" max="23" width="10.5" style="25" hidden="1" customWidth="1"/>
    <col min="24" max="24" width="7" style="25" hidden="1" customWidth="1"/>
    <col min="25" max="16384" width="7" style="25"/>
  </cols>
  <sheetData>
    <row r="1" ht="21.75" customHeight="1" spans="1:2">
      <c r="A1" s="1" t="s">
        <v>951</v>
      </c>
      <c r="B1" s="1"/>
    </row>
    <row r="2" ht="51.75" customHeight="1" spans="1:8">
      <c r="A2" s="125" t="s">
        <v>952</v>
      </c>
      <c r="B2" s="126"/>
      <c r="F2" s="25"/>
      <c r="G2" s="25"/>
      <c r="H2" s="25"/>
    </row>
    <row r="3" spans="2:12">
      <c r="B3" s="114" t="s">
        <v>805</v>
      </c>
      <c r="D3" s="25">
        <v>12.11</v>
      </c>
      <c r="F3" s="25">
        <v>12.22</v>
      </c>
      <c r="G3" s="25"/>
      <c r="H3" s="25"/>
      <c r="L3" s="25">
        <v>1.2</v>
      </c>
    </row>
    <row r="4" s="124" customFormat="1" ht="39.75" customHeight="1" spans="1:14">
      <c r="A4" s="127" t="s">
        <v>806</v>
      </c>
      <c r="B4" s="127" t="s">
        <v>819</v>
      </c>
      <c r="C4" s="128"/>
      <c r="F4" s="129" t="s">
        <v>809</v>
      </c>
      <c r="G4" s="129" t="s">
        <v>810</v>
      </c>
      <c r="H4" s="129" t="s">
        <v>811</v>
      </c>
      <c r="I4" s="136"/>
      <c r="L4" s="129" t="s">
        <v>809</v>
      </c>
      <c r="M4" s="137" t="s">
        <v>810</v>
      </c>
      <c r="N4" s="129" t="s">
        <v>811</v>
      </c>
    </row>
    <row r="5" ht="39.75" customHeight="1" spans="1:24">
      <c r="A5" s="130" t="s">
        <v>953</v>
      </c>
      <c r="B5" s="180" t="s">
        <v>954</v>
      </c>
      <c r="C5" s="40">
        <v>105429</v>
      </c>
      <c r="D5" s="132">
        <v>595734.14</v>
      </c>
      <c r="E5" s="25">
        <f>104401+13602</f>
        <v>118003</v>
      </c>
      <c r="F5" s="26" t="s">
        <v>36</v>
      </c>
      <c r="G5" s="26" t="s">
        <v>813</v>
      </c>
      <c r="H5" s="27">
        <v>596221.15</v>
      </c>
      <c r="I5" s="28" t="e">
        <f>F5-A5</f>
        <v>#VALUE!</v>
      </c>
      <c r="J5" s="79" t="e">
        <f>H5-#REF!</f>
        <v>#REF!</v>
      </c>
      <c r="K5" s="79">
        <v>75943</v>
      </c>
      <c r="L5" s="26" t="s">
        <v>36</v>
      </c>
      <c r="M5" s="26" t="s">
        <v>813</v>
      </c>
      <c r="N5" s="27">
        <v>643048.95</v>
      </c>
      <c r="O5" s="28" t="e">
        <f>L5-A5</f>
        <v>#VALUE!</v>
      </c>
      <c r="P5" s="79" t="e">
        <f>N5-#REF!</f>
        <v>#REF!</v>
      </c>
      <c r="R5" s="25">
        <v>717759</v>
      </c>
      <c r="T5" s="80" t="s">
        <v>36</v>
      </c>
      <c r="U5" s="80" t="s">
        <v>813</v>
      </c>
      <c r="V5" s="81">
        <v>659380.53</v>
      </c>
      <c r="W5" s="25" t="e">
        <f>#REF!-V5</f>
        <v>#REF!</v>
      </c>
      <c r="X5" s="25" t="e">
        <f>T5-A5</f>
        <v>#VALUE!</v>
      </c>
    </row>
    <row r="6" ht="39.75" customHeight="1" spans="1:22">
      <c r="A6" s="130" t="s">
        <v>955</v>
      </c>
      <c r="B6" s="133"/>
      <c r="C6" s="40"/>
      <c r="D6" s="79"/>
      <c r="J6" s="79"/>
      <c r="K6" s="79"/>
      <c r="L6" s="26"/>
      <c r="M6" s="26"/>
      <c r="N6" s="27"/>
      <c r="O6" s="28"/>
      <c r="P6" s="79"/>
      <c r="T6" s="80"/>
      <c r="U6" s="80"/>
      <c r="V6" s="81"/>
    </row>
    <row r="7" ht="39.75" customHeight="1" spans="1:23">
      <c r="A7" s="33" t="s">
        <v>814</v>
      </c>
      <c r="B7" s="181" t="s">
        <v>954</v>
      </c>
      <c r="F7" s="134" t="str">
        <f>""</f>
        <v/>
      </c>
      <c r="G7" s="134" t="str">
        <f>""</f>
        <v/>
      </c>
      <c r="H7" s="134" t="str">
        <f>""</f>
        <v/>
      </c>
      <c r="L7" s="134" t="str">
        <f>""</f>
        <v/>
      </c>
      <c r="M7" s="138" t="str">
        <f>""</f>
        <v/>
      </c>
      <c r="N7" s="134" t="str">
        <f>""</f>
        <v/>
      </c>
      <c r="V7" s="139" t="e">
        <f>#REF!+#REF!+#REF!+#REF!+#REF!+#REF!+#REF!+#REF!+#REF!+#REF!+#REF!+#REF!+#REF!+#REF!+#REF!+#REF!+#REF!+#REF!+#REF!+#REF!+#REF!</f>
        <v>#REF!</v>
      </c>
      <c r="W7" s="139" t="e">
        <f>#REF!+#REF!+#REF!+#REF!+#REF!+#REF!+#REF!+#REF!+#REF!+#REF!+#REF!+#REF!+#REF!+#REF!+#REF!+#REF!+#REF!+#REF!+#REF!+#REF!+#REF!</f>
        <v>#REF!</v>
      </c>
    </row>
    <row r="8" ht="19.5" customHeight="1" spans="16:24">
      <c r="P8" s="79"/>
      <c r="T8" s="80" t="s">
        <v>58</v>
      </c>
      <c r="U8" s="80" t="s">
        <v>59</v>
      </c>
      <c r="V8" s="81">
        <v>19998</v>
      </c>
      <c r="W8" s="25" t="e">
        <f>#REF!-V8</f>
        <v>#REF!</v>
      </c>
      <c r="X8" s="25">
        <f>T8-A8</f>
        <v>23203</v>
      </c>
    </row>
    <row r="9" ht="19.5" customHeight="1" spans="16:24">
      <c r="P9" s="79"/>
      <c r="T9" s="80" t="s">
        <v>61</v>
      </c>
      <c r="U9" s="80" t="s">
        <v>62</v>
      </c>
      <c r="V9" s="81">
        <v>19998</v>
      </c>
      <c r="W9" s="25" t="e">
        <f>#REF!-V9</f>
        <v>#REF!</v>
      </c>
      <c r="X9" s="25">
        <f>T9-A9</f>
        <v>2320301</v>
      </c>
    </row>
    <row r="10" ht="19.5" customHeight="1" spans="16:16">
      <c r="P10" s="79"/>
    </row>
    <row r="11" ht="19.5" customHeight="1" spans="1:16">
      <c r="A11" s="25"/>
      <c r="B11" s="25"/>
      <c r="C11" s="25"/>
      <c r="F11" s="25"/>
      <c r="G11" s="25"/>
      <c r="H11" s="25"/>
      <c r="I11" s="25"/>
      <c r="P11" s="79"/>
    </row>
    <row r="12" ht="19.5" customHeight="1" spans="1:16">
      <c r="A12" s="25"/>
      <c r="B12" s="25"/>
      <c r="C12" s="25"/>
      <c r="F12" s="25"/>
      <c r="G12" s="25"/>
      <c r="H12" s="25"/>
      <c r="I12" s="25"/>
      <c r="P12" s="79"/>
    </row>
    <row r="13" ht="19.5" customHeight="1" spans="1:16">
      <c r="A13" s="25"/>
      <c r="B13" s="25"/>
      <c r="C13" s="25"/>
      <c r="F13" s="25"/>
      <c r="G13" s="25"/>
      <c r="H13" s="25"/>
      <c r="I13" s="25"/>
      <c r="P13" s="79"/>
    </row>
    <row r="14" ht="19.5" customHeight="1" spans="1:16">
      <c r="A14" s="25"/>
      <c r="B14" s="25"/>
      <c r="C14" s="25"/>
      <c r="F14" s="25"/>
      <c r="G14" s="25"/>
      <c r="H14" s="25"/>
      <c r="I14" s="25"/>
      <c r="P14" s="79"/>
    </row>
    <row r="15" ht="19.5" customHeight="1" spans="1:16">
      <c r="A15" s="25"/>
      <c r="B15" s="25"/>
      <c r="C15" s="25"/>
      <c r="F15" s="25"/>
      <c r="G15" s="25"/>
      <c r="H15" s="25"/>
      <c r="I15" s="25"/>
      <c r="P15" s="79"/>
    </row>
    <row r="16" ht="19.5" customHeight="1" spans="1:16">
      <c r="A16" s="25"/>
      <c r="B16" s="25"/>
      <c r="C16" s="25"/>
      <c r="F16" s="25"/>
      <c r="G16" s="25"/>
      <c r="H16" s="25"/>
      <c r="I16" s="25"/>
      <c r="P16" s="79"/>
    </row>
    <row r="17" ht="19.5" customHeight="1" spans="1:16">
      <c r="A17" s="25"/>
      <c r="B17" s="25"/>
      <c r="C17" s="25"/>
      <c r="F17" s="25"/>
      <c r="G17" s="25"/>
      <c r="H17" s="25"/>
      <c r="I17" s="25"/>
      <c r="P17" s="79"/>
    </row>
    <row r="18" ht="19.5" customHeight="1" spans="1:16">
      <c r="A18" s="25"/>
      <c r="B18" s="25"/>
      <c r="C18" s="25"/>
      <c r="F18" s="25"/>
      <c r="G18" s="25"/>
      <c r="H18" s="25"/>
      <c r="I18" s="25"/>
      <c r="P18" s="79"/>
    </row>
    <row r="19" ht="19.5" customHeight="1" spans="1:16">
      <c r="A19" s="25"/>
      <c r="B19" s="25"/>
      <c r="C19" s="25"/>
      <c r="F19" s="25"/>
      <c r="G19" s="25"/>
      <c r="H19" s="25"/>
      <c r="I19" s="25"/>
      <c r="P19" s="79"/>
    </row>
    <row r="20" ht="19.5" customHeight="1" spans="1:16">
      <c r="A20" s="25"/>
      <c r="B20" s="25"/>
      <c r="C20" s="25"/>
      <c r="F20" s="25"/>
      <c r="G20" s="25"/>
      <c r="H20" s="25"/>
      <c r="I20" s="25"/>
      <c r="P20" s="79"/>
    </row>
    <row r="21" ht="19.5" customHeight="1" spans="1:16">
      <c r="A21" s="25"/>
      <c r="B21" s="25"/>
      <c r="C21" s="25"/>
      <c r="F21" s="25"/>
      <c r="G21" s="25"/>
      <c r="H21" s="25"/>
      <c r="I21" s="25"/>
      <c r="P21" s="79"/>
    </row>
    <row r="22" ht="19.5" customHeight="1" spans="1:16">
      <c r="A22" s="25"/>
      <c r="B22" s="25"/>
      <c r="C22" s="25"/>
      <c r="F22" s="25"/>
      <c r="G22" s="25"/>
      <c r="H22" s="25"/>
      <c r="I22" s="25"/>
      <c r="P22" s="79"/>
    </row>
  </sheetData>
  <mergeCells count="1">
    <mergeCell ref="A2:B2"/>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C10" sqref="C10:C16"/>
    </sheetView>
  </sheetViews>
  <sheetFormatPr defaultColWidth="0" defaultRowHeight="15.75" outlineLevelCol="5"/>
  <cols>
    <col min="1" max="1" width="17.25" style="108" customWidth="1"/>
    <col min="2" max="2" width="113.625" style="108" customWidth="1"/>
    <col min="3" max="3" width="15" style="108" customWidth="1"/>
    <col min="4" max="4" width="8" style="108" customWidth="1"/>
    <col min="5" max="5" width="7.875" style="108" customWidth="1"/>
    <col min="6" max="6" width="8.5" style="108" hidden="1" customWidth="1"/>
    <col min="7" max="7" width="7.875" style="108" hidden="1" customWidth="1"/>
    <col min="8" max="8" width="7.875" style="108" customWidth="1"/>
    <col min="9" max="9" width="67.5" style="108" customWidth="1"/>
    <col min="10" max="253" width="7.875" style="108" customWidth="1"/>
    <col min="254" max="254" width="35.75" style="108" customWidth="1"/>
    <col min="255" max="16384" width="0" style="108" hidden="1"/>
  </cols>
  <sheetData>
    <row r="1" ht="27" customHeight="1" spans="2:3">
      <c r="B1" s="109" t="s">
        <v>956</v>
      </c>
      <c r="C1" s="110"/>
    </row>
    <row r="2" ht="39.95" customHeight="1" spans="2:3">
      <c r="B2" s="111" t="s">
        <v>957</v>
      </c>
      <c r="C2" s="112"/>
    </row>
    <row r="3" s="104" customFormat="1" ht="18.75" customHeight="1" spans="2:3">
      <c r="B3" s="113"/>
      <c r="C3" s="114" t="s">
        <v>805</v>
      </c>
    </row>
    <row r="4" s="105" customFormat="1" ht="27" customHeight="1" spans="1:4">
      <c r="A4" s="115"/>
      <c r="B4" s="115" t="s">
        <v>818</v>
      </c>
      <c r="C4" s="116" t="s">
        <v>819</v>
      </c>
      <c r="D4" s="117"/>
    </row>
    <row r="5" s="105" customFormat="1" ht="27" customHeight="1" spans="1:4">
      <c r="A5" s="167" t="s">
        <v>958</v>
      </c>
      <c r="B5" s="167" t="s">
        <v>959</v>
      </c>
      <c r="C5" s="168">
        <v>35</v>
      </c>
      <c r="D5" s="117"/>
    </row>
    <row r="6" s="105" customFormat="1" ht="27" customHeight="1" spans="1:4">
      <c r="A6" s="167" t="s">
        <v>960</v>
      </c>
      <c r="B6" s="167" t="s">
        <v>961</v>
      </c>
      <c r="C6" s="168">
        <v>1</v>
      </c>
      <c r="D6" s="117"/>
    </row>
    <row r="7" s="105" customFormat="1" ht="27" customHeight="1" spans="1:4">
      <c r="A7" s="169" t="s">
        <v>962</v>
      </c>
      <c r="B7" s="170" t="s">
        <v>963</v>
      </c>
      <c r="C7" s="168">
        <v>24.22</v>
      </c>
      <c r="D7" s="117"/>
    </row>
    <row r="8" s="105" customFormat="1" ht="27" customHeight="1" spans="1:4">
      <c r="A8" s="171" t="s">
        <v>964</v>
      </c>
      <c r="B8" s="171" t="s">
        <v>965</v>
      </c>
      <c r="C8" s="172">
        <v>210.46</v>
      </c>
      <c r="D8" s="117"/>
    </row>
    <row r="9" s="106" customFormat="1" ht="27" customHeight="1" spans="1:4">
      <c r="A9" s="171" t="s">
        <v>966</v>
      </c>
      <c r="B9" s="171" t="s">
        <v>967</v>
      </c>
      <c r="C9" s="172">
        <v>220.981</v>
      </c>
      <c r="D9" s="119"/>
    </row>
    <row r="10" s="104" customFormat="1" ht="27" customHeight="1" spans="1:6">
      <c r="A10" s="167" t="s">
        <v>968</v>
      </c>
      <c r="B10" s="167" t="s">
        <v>969</v>
      </c>
      <c r="C10" s="173">
        <v>220</v>
      </c>
      <c r="D10" s="120"/>
      <c r="F10" s="104">
        <v>988753</v>
      </c>
    </row>
    <row r="11" s="104" customFormat="1" ht="27" customHeight="1" spans="1:6">
      <c r="A11" s="167" t="s">
        <v>970</v>
      </c>
      <c r="B11" s="167" t="s">
        <v>971</v>
      </c>
      <c r="C11" s="173">
        <v>32</v>
      </c>
      <c r="D11" s="120"/>
      <c r="F11" s="104">
        <v>822672</v>
      </c>
    </row>
    <row r="12" s="107" customFormat="1" ht="27" customHeight="1" spans="1:4">
      <c r="A12" s="167" t="s">
        <v>972</v>
      </c>
      <c r="B12" s="167" t="s">
        <v>973</v>
      </c>
      <c r="C12" s="173">
        <v>4</v>
      </c>
      <c r="D12" s="122"/>
    </row>
    <row r="13" s="104" customFormat="1" ht="27" customHeight="1" spans="1:3">
      <c r="A13" s="167" t="s">
        <v>974</v>
      </c>
      <c r="B13" s="167" t="s">
        <v>975</v>
      </c>
      <c r="C13" s="173">
        <v>15</v>
      </c>
    </row>
    <row r="14" s="104" customFormat="1" ht="27" customHeight="1" spans="1:3">
      <c r="A14" s="167" t="s">
        <v>976</v>
      </c>
      <c r="B14" s="167" t="s">
        <v>977</v>
      </c>
      <c r="C14" s="173">
        <v>18.46</v>
      </c>
    </row>
    <row r="15" s="104" customFormat="1" ht="27" customHeight="1" spans="1:3">
      <c r="A15" s="174" t="s">
        <v>978</v>
      </c>
      <c r="B15" s="175" t="s">
        <v>979</v>
      </c>
      <c r="C15" s="168">
        <v>80</v>
      </c>
    </row>
    <row r="16" s="104" customFormat="1" ht="27" customHeight="1" spans="1:3">
      <c r="A16" s="176" t="s">
        <v>980</v>
      </c>
      <c r="B16" s="176" t="s">
        <v>981</v>
      </c>
      <c r="C16" s="168">
        <v>79.45</v>
      </c>
    </row>
    <row r="17" s="104" customFormat="1" ht="27" customHeight="1" spans="1:3">
      <c r="A17" s="177"/>
      <c r="B17" s="178" t="s">
        <v>28</v>
      </c>
      <c r="C17" s="179">
        <f>SUM(C5:C16)</f>
        <v>940.571</v>
      </c>
    </row>
  </sheetData>
  <printOptions horizontalCentered="1"/>
  <pageMargins left="0.708333333333333" right="0.708333333333333" top="0.747916666666667" bottom="0.747916666666667" header="0.314583333333333" footer="0.31458333333333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B9"/>
  <sheetViews>
    <sheetView workbookViewId="0">
      <selection activeCell="F20" sqref="F20"/>
    </sheetView>
  </sheetViews>
  <sheetFormatPr defaultColWidth="9" defaultRowHeight="15.75" outlineLevelCol="1"/>
  <cols>
    <col min="1" max="1" width="33.25" style="84" customWidth="1"/>
    <col min="2" max="2" width="33.25" style="85" customWidth="1"/>
    <col min="3" max="16384" width="9" style="84"/>
  </cols>
  <sheetData>
    <row r="1" ht="21" customHeight="1" spans="1:1">
      <c r="A1" s="82" t="s">
        <v>982</v>
      </c>
    </row>
    <row r="2" ht="24.75" customHeight="1" spans="1:2">
      <c r="A2" s="86" t="s">
        <v>983</v>
      </c>
      <c r="B2" s="86"/>
    </row>
    <row r="3" s="82" customFormat="1" ht="24" customHeight="1" spans="2:2">
      <c r="B3" s="88" t="s">
        <v>31</v>
      </c>
    </row>
    <row r="4" s="160" customFormat="1" ht="51" customHeight="1" spans="1:2">
      <c r="A4" s="162" t="s">
        <v>3</v>
      </c>
      <c r="B4" s="163" t="s">
        <v>819</v>
      </c>
    </row>
    <row r="5" s="161" customFormat="1" ht="48" customHeight="1" spans="1:2">
      <c r="A5" s="164" t="s">
        <v>984</v>
      </c>
      <c r="B5" s="165"/>
    </row>
    <row r="6" s="161" customFormat="1" ht="48" customHeight="1" spans="1:2">
      <c r="A6" s="164" t="s">
        <v>985</v>
      </c>
      <c r="B6" s="165"/>
    </row>
    <row r="7" s="161" customFormat="1" ht="48" customHeight="1" spans="1:2">
      <c r="A7" s="166" t="s">
        <v>81</v>
      </c>
      <c r="B7" s="165"/>
    </row>
    <row r="8" s="83" customFormat="1" ht="48" customHeight="1" spans="1:2">
      <c r="A8" s="89" t="s">
        <v>814</v>
      </c>
      <c r="B8" s="93"/>
    </row>
    <row r="9" spans="1:1">
      <c r="A9" s="23" t="s">
        <v>986</v>
      </c>
    </row>
  </sheetData>
  <mergeCells count="1">
    <mergeCell ref="A2:B2"/>
  </mergeCells>
  <printOptions horizontalCentered="1"/>
  <pageMargins left="0.919444444444444" right="0.747916666666667" top="0.984027777777778" bottom="0.984027777777778" header="0.511805555555556" footer="0.511805555555556"/>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X25"/>
  <sheetViews>
    <sheetView workbookViewId="0">
      <selection activeCell="A10" sqref="A10"/>
    </sheetView>
  </sheetViews>
  <sheetFormatPr defaultColWidth="7" defaultRowHeight="15"/>
  <cols>
    <col min="1" max="1" width="35.125" style="23" customWidth="1"/>
    <col min="2" max="2" width="29.625" style="24" customWidth="1"/>
    <col min="3" max="3" width="10.375" style="19" hidden="1" customWidth="1"/>
    <col min="4" max="4" width="9.625" style="25" hidden="1" customWidth="1"/>
    <col min="5" max="5" width="8.125" style="25" hidden="1" customWidth="1"/>
    <col min="6" max="6" width="9.625" style="26" hidden="1" customWidth="1"/>
    <col min="7" max="7" width="17.5" style="26" hidden="1" customWidth="1"/>
    <col min="8" max="8" width="12.5" style="27" hidden="1" customWidth="1"/>
    <col min="9" max="9" width="7" style="28" hidden="1" customWidth="1"/>
    <col min="10" max="11" width="7" style="25" hidden="1" customWidth="1"/>
    <col min="12" max="12" width="13.875" style="25" hidden="1" customWidth="1"/>
    <col min="13" max="13" width="7.875" style="25" hidden="1" customWidth="1"/>
    <col min="14" max="14" width="9.5" style="25" hidden="1" customWidth="1"/>
    <col min="15" max="15" width="6.875" style="25" hidden="1" customWidth="1"/>
    <col min="16" max="16" width="9" style="25" hidden="1" customWidth="1"/>
    <col min="17" max="17" width="5.875" style="25" hidden="1" customWidth="1"/>
    <col min="18" max="18" width="5.25" style="25" hidden="1" customWidth="1"/>
    <col min="19" max="19" width="6.5" style="25" hidden="1" customWidth="1"/>
    <col min="20" max="21" width="7" style="25" hidden="1" customWidth="1"/>
    <col min="22" max="22" width="10.625" style="25" hidden="1" customWidth="1"/>
    <col min="23" max="23" width="10.5" style="25" hidden="1" customWidth="1"/>
    <col min="24" max="24" width="7" style="25" hidden="1" customWidth="1"/>
    <col min="25" max="16384" width="7" style="25"/>
  </cols>
  <sheetData>
    <row r="1" ht="29.25" customHeight="1" spans="1:1">
      <c r="A1" s="1" t="s">
        <v>987</v>
      </c>
    </row>
    <row r="2" ht="28.5" customHeight="1" spans="1:8">
      <c r="A2" s="29" t="s">
        <v>988</v>
      </c>
      <c r="B2" s="31"/>
      <c r="F2" s="25"/>
      <c r="G2" s="25"/>
      <c r="H2" s="25"/>
    </row>
    <row r="3" s="19" customFormat="1" ht="21.75" customHeight="1" spans="1:12">
      <c r="A3" s="23"/>
      <c r="B3" s="154" t="s">
        <v>31</v>
      </c>
      <c r="D3" s="19">
        <v>12.11</v>
      </c>
      <c r="F3" s="19">
        <v>12.22</v>
      </c>
      <c r="I3" s="24"/>
      <c r="L3" s="19">
        <v>1.2</v>
      </c>
    </row>
    <row r="4" s="19" customFormat="1" ht="39" customHeight="1" spans="1:14">
      <c r="A4" s="127" t="s">
        <v>3</v>
      </c>
      <c r="B4" s="35" t="s">
        <v>4</v>
      </c>
      <c r="F4" s="36" t="s">
        <v>32</v>
      </c>
      <c r="G4" s="36" t="s">
        <v>33</v>
      </c>
      <c r="H4" s="36" t="s">
        <v>34</v>
      </c>
      <c r="I4" s="24"/>
      <c r="L4" s="36" t="s">
        <v>32</v>
      </c>
      <c r="M4" s="62" t="s">
        <v>33</v>
      </c>
      <c r="N4" s="36" t="s">
        <v>34</v>
      </c>
    </row>
    <row r="5" s="23" customFormat="1" ht="39" customHeight="1" spans="1:24">
      <c r="A5" s="155" t="s">
        <v>35</v>
      </c>
      <c r="B5" s="131"/>
      <c r="C5" s="23">
        <v>105429</v>
      </c>
      <c r="D5" s="23">
        <v>595734.14</v>
      </c>
      <c r="E5" s="23">
        <f>104401+13602</f>
        <v>118003</v>
      </c>
      <c r="F5" s="156" t="s">
        <v>36</v>
      </c>
      <c r="G5" s="156" t="s">
        <v>37</v>
      </c>
      <c r="H5" s="156">
        <v>596221.15</v>
      </c>
      <c r="I5" s="23" t="e">
        <f>F5-A5</f>
        <v>#VALUE!</v>
      </c>
      <c r="J5" s="23">
        <f>H5-B5</f>
        <v>596221.15</v>
      </c>
      <c r="K5" s="23">
        <v>75943</v>
      </c>
      <c r="L5" s="156" t="s">
        <v>36</v>
      </c>
      <c r="M5" s="156" t="s">
        <v>37</v>
      </c>
      <c r="N5" s="156">
        <v>643048.95</v>
      </c>
      <c r="O5" s="23" t="e">
        <f>L5-A5</f>
        <v>#VALUE!</v>
      </c>
      <c r="P5" s="23">
        <f>N5-B5</f>
        <v>643048.95</v>
      </c>
      <c r="R5" s="23">
        <v>717759</v>
      </c>
      <c r="T5" s="159" t="s">
        <v>36</v>
      </c>
      <c r="U5" s="159" t="s">
        <v>37</v>
      </c>
      <c r="V5" s="159">
        <v>659380.53</v>
      </c>
      <c r="W5" s="23">
        <f>B5-V5</f>
        <v>-659380.53</v>
      </c>
      <c r="X5" s="23" t="e">
        <f>T5-A5</f>
        <v>#VALUE!</v>
      </c>
    </row>
    <row r="6" s="19" customFormat="1" ht="39" customHeight="1" spans="1:24">
      <c r="A6" s="157" t="s">
        <v>81</v>
      </c>
      <c r="B6" s="52"/>
      <c r="C6" s="56"/>
      <c r="D6" s="56">
        <v>135.6</v>
      </c>
      <c r="F6" s="42" t="s">
        <v>45</v>
      </c>
      <c r="G6" s="42" t="s">
        <v>46</v>
      </c>
      <c r="H6" s="63">
        <v>135.6</v>
      </c>
      <c r="I6" s="24" t="e">
        <f>F6-A6</f>
        <v>#VALUE!</v>
      </c>
      <c r="J6" s="40">
        <f>H6-B6</f>
        <v>135.6</v>
      </c>
      <c r="K6" s="40"/>
      <c r="L6" s="42" t="s">
        <v>45</v>
      </c>
      <c r="M6" s="42" t="s">
        <v>46</v>
      </c>
      <c r="N6" s="63">
        <v>135.6</v>
      </c>
      <c r="O6" s="24" t="e">
        <f>L6-A6</f>
        <v>#VALUE!</v>
      </c>
      <c r="P6" s="40">
        <f>N6-B6</f>
        <v>135.6</v>
      </c>
      <c r="T6" s="70" t="s">
        <v>45</v>
      </c>
      <c r="U6" s="70" t="s">
        <v>46</v>
      </c>
      <c r="V6" s="71">
        <v>135.6</v>
      </c>
      <c r="W6" s="19">
        <f>B6-V6</f>
        <v>-135.6</v>
      </c>
      <c r="X6" s="19" t="e">
        <f>T6-A6</f>
        <v>#VALUE!</v>
      </c>
    </row>
    <row r="7" s="19" customFormat="1" ht="39" customHeight="1" spans="1:24">
      <c r="A7" s="155" t="s">
        <v>871</v>
      </c>
      <c r="B7" s="52"/>
      <c r="C7" s="40">
        <v>105429</v>
      </c>
      <c r="D7" s="41">
        <v>595734.14</v>
      </c>
      <c r="E7" s="19">
        <f>104401+13602</f>
        <v>118003</v>
      </c>
      <c r="F7" s="42" t="s">
        <v>36</v>
      </c>
      <c r="G7" s="42" t="s">
        <v>37</v>
      </c>
      <c r="H7" s="63">
        <v>596221.15</v>
      </c>
      <c r="I7" s="24" t="e">
        <f>F7-A7</f>
        <v>#VALUE!</v>
      </c>
      <c r="J7" s="40">
        <f>H7-B7</f>
        <v>596221.15</v>
      </c>
      <c r="K7" s="40">
        <v>75943</v>
      </c>
      <c r="L7" s="42" t="s">
        <v>36</v>
      </c>
      <c r="M7" s="42" t="s">
        <v>37</v>
      </c>
      <c r="N7" s="63">
        <v>643048.95</v>
      </c>
      <c r="O7" s="24" t="e">
        <f>L7-A7</f>
        <v>#VALUE!</v>
      </c>
      <c r="P7" s="40">
        <f>N7-B7</f>
        <v>643048.95</v>
      </c>
      <c r="R7" s="19">
        <v>717759</v>
      </c>
      <c r="T7" s="70" t="s">
        <v>36</v>
      </c>
      <c r="U7" s="70" t="s">
        <v>37</v>
      </c>
      <c r="V7" s="71">
        <v>659380.53</v>
      </c>
      <c r="W7" s="19">
        <f>B7-V7</f>
        <v>-659380.53</v>
      </c>
      <c r="X7" s="19" t="e">
        <f>T7-A7</f>
        <v>#VALUE!</v>
      </c>
    </row>
    <row r="8" s="19" customFormat="1" ht="39" customHeight="1" spans="1:24">
      <c r="A8" s="157" t="s">
        <v>81</v>
      </c>
      <c r="B8" s="52"/>
      <c r="C8" s="56"/>
      <c r="D8" s="56">
        <v>135.6</v>
      </c>
      <c r="F8" s="42" t="s">
        <v>45</v>
      </c>
      <c r="G8" s="42" t="s">
        <v>46</v>
      </c>
      <c r="H8" s="63">
        <v>135.6</v>
      </c>
      <c r="I8" s="24" t="e">
        <f>F8-A8</f>
        <v>#VALUE!</v>
      </c>
      <c r="J8" s="40">
        <f>H8-B8</f>
        <v>135.6</v>
      </c>
      <c r="K8" s="40"/>
      <c r="L8" s="42" t="s">
        <v>45</v>
      </c>
      <c r="M8" s="42" t="s">
        <v>46</v>
      </c>
      <c r="N8" s="63">
        <v>135.6</v>
      </c>
      <c r="O8" s="24" t="e">
        <f>L8-A8</f>
        <v>#VALUE!</v>
      </c>
      <c r="P8" s="40">
        <f>N8-B8</f>
        <v>135.6</v>
      </c>
      <c r="T8" s="70" t="s">
        <v>45</v>
      </c>
      <c r="U8" s="70" t="s">
        <v>46</v>
      </c>
      <c r="V8" s="71">
        <v>135.6</v>
      </c>
      <c r="W8" s="19">
        <f>B8-V8</f>
        <v>-135.6</v>
      </c>
      <c r="X8" s="19" t="e">
        <f>T8-A8</f>
        <v>#VALUE!</v>
      </c>
    </row>
    <row r="9" s="19" customFormat="1" ht="39" customHeight="1" spans="1:23">
      <c r="A9" s="158" t="s">
        <v>28</v>
      </c>
      <c r="B9" s="39"/>
      <c r="F9" s="36" t="str">
        <f>""</f>
        <v/>
      </c>
      <c r="G9" s="36" t="str">
        <f>""</f>
        <v/>
      </c>
      <c r="H9" s="36" t="str">
        <f>""</f>
        <v/>
      </c>
      <c r="I9" s="24"/>
      <c r="L9" s="36" t="str">
        <f>""</f>
        <v/>
      </c>
      <c r="M9" s="62" t="str">
        <f>""</f>
        <v/>
      </c>
      <c r="N9" s="36" t="str">
        <f>""</f>
        <v/>
      </c>
      <c r="V9" s="153" t="e">
        <f>V10+#REF!+#REF!+#REF!+#REF!+#REF!+#REF!+#REF!+#REF!+#REF!+#REF!+#REF!+#REF!+#REF!+#REF!+#REF!+#REF!+#REF!+#REF!+#REF!+#REF!</f>
        <v>#REF!</v>
      </c>
      <c r="W9" s="153" t="e">
        <f>W10+#REF!+#REF!+#REF!+#REF!+#REF!+#REF!+#REF!+#REF!+#REF!+#REF!+#REF!+#REF!+#REF!+#REF!+#REF!+#REF!+#REF!+#REF!+#REF!+#REF!</f>
        <v>#REF!</v>
      </c>
    </row>
    <row r="10" ht="19.5" customHeight="1" spans="1:24">
      <c r="A10" s="23" t="s">
        <v>986</v>
      </c>
      <c r="P10" s="79"/>
      <c r="T10" s="80" t="s">
        <v>55</v>
      </c>
      <c r="U10" s="80" t="s">
        <v>56</v>
      </c>
      <c r="V10" s="81">
        <v>19998</v>
      </c>
      <c r="W10" s="25">
        <f>B10-V10</f>
        <v>-19998</v>
      </c>
      <c r="X10" s="25" t="e">
        <f>T10-A10</f>
        <v>#VALUE!</v>
      </c>
    </row>
    <row r="11" ht="19.5" customHeight="1" spans="16:24">
      <c r="P11" s="79"/>
      <c r="T11" s="80" t="s">
        <v>58</v>
      </c>
      <c r="U11" s="80" t="s">
        <v>59</v>
      </c>
      <c r="V11" s="81">
        <v>19998</v>
      </c>
      <c r="W11" s="25">
        <f>B11-V11</f>
        <v>-19998</v>
      </c>
      <c r="X11" s="25">
        <f>T11-A11</f>
        <v>23203</v>
      </c>
    </row>
    <row r="12" ht="19.5" customHeight="1" spans="16:24">
      <c r="P12" s="79"/>
      <c r="T12" s="80" t="s">
        <v>61</v>
      </c>
      <c r="U12" s="80" t="s">
        <v>62</v>
      </c>
      <c r="V12" s="81">
        <v>19998</v>
      </c>
      <c r="W12" s="25">
        <f>B12-V12</f>
        <v>-19998</v>
      </c>
      <c r="X12" s="25">
        <f>T12-A12</f>
        <v>2320301</v>
      </c>
    </row>
    <row r="13" ht="19.5" customHeight="1" spans="16:16">
      <c r="P13" s="79"/>
    </row>
    <row r="14" ht="19.5" customHeight="1" spans="16:16">
      <c r="P14" s="79"/>
    </row>
    <row r="15" ht="19.5" customHeight="1" spans="16:16">
      <c r="P15" s="79"/>
    </row>
    <row r="16" ht="19.5" customHeight="1" spans="16:16">
      <c r="P16" s="79"/>
    </row>
    <row r="17" ht="19.5" customHeight="1" spans="16:16">
      <c r="P17" s="79"/>
    </row>
    <row r="18" ht="19.5" customHeight="1" spans="16:16">
      <c r="P18" s="79"/>
    </row>
    <row r="19" ht="19.5" customHeight="1" spans="16:16">
      <c r="P19" s="79"/>
    </row>
    <row r="20" ht="19.5" customHeight="1" spans="16:16">
      <c r="P20" s="79"/>
    </row>
    <row r="21" ht="19.5" customHeight="1" spans="16:16">
      <c r="P21" s="79"/>
    </row>
    <row r="22" ht="19.5" customHeight="1" spans="16:16">
      <c r="P22" s="79"/>
    </row>
    <row r="23" ht="19.5" customHeight="1" spans="16:16">
      <c r="P23" s="79"/>
    </row>
    <row r="24" ht="19.5" customHeight="1" spans="16:16">
      <c r="P24" s="79"/>
    </row>
    <row r="25" ht="19.5" customHeight="1" spans="16:16">
      <c r="P25" s="79"/>
    </row>
  </sheetData>
  <mergeCells count="1">
    <mergeCell ref="A2:B2"/>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Y28"/>
  <sheetViews>
    <sheetView workbookViewId="0">
      <selection activeCell="A13" sqref="A13"/>
    </sheetView>
  </sheetViews>
  <sheetFormatPr defaultColWidth="7" defaultRowHeight="15"/>
  <cols>
    <col min="1" max="1" width="14.625" style="23" customWidth="1"/>
    <col min="2" max="2" width="46.625" style="19" customWidth="1"/>
    <col min="3" max="3" width="13" style="24" customWidth="1"/>
    <col min="4" max="4" width="10.375" style="19" hidden="1" customWidth="1"/>
    <col min="5" max="5" width="9.625" style="25" hidden="1" customWidth="1"/>
    <col min="6" max="6" width="8.125" style="25" hidden="1" customWidth="1"/>
    <col min="7" max="7" width="9.625" style="26" hidden="1" customWidth="1"/>
    <col min="8" max="8" width="17.5" style="26" hidden="1" customWidth="1"/>
    <col min="9" max="9" width="12.5" style="27" hidden="1" customWidth="1"/>
    <col min="10" max="10" width="7" style="28" hidden="1" customWidth="1"/>
    <col min="11" max="12" width="7" style="25" hidden="1" customWidth="1"/>
    <col min="13" max="13" width="13.875" style="25" hidden="1" customWidth="1"/>
    <col min="14" max="14" width="7.875" style="25" hidden="1" customWidth="1"/>
    <col min="15" max="15" width="9.5" style="25" hidden="1" customWidth="1"/>
    <col min="16" max="16" width="6.875" style="25" hidden="1" customWidth="1"/>
    <col min="17" max="17" width="9" style="25" hidden="1" customWidth="1"/>
    <col min="18" max="18" width="5.875" style="25" hidden="1" customWidth="1"/>
    <col min="19" max="19" width="5.25" style="25" hidden="1" customWidth="1"/>
    <col min="20" max="20" width="6.5" style="25" hidden="1" customWidth="1"/>
    <col min="21" max="22" width="7" style="25" hidden="1" customWidth="1"/>
    <col min="23" max="23" width="10.625" style="25" hidden="1" customWidth="1"/>
    <col min="24" max="24" width="10.5" style="25" hidden="1" customWidth="1"/>
    <col min="25" max="25" width="7" style="25" hidden="1" customWidth="1"/>
    <col min="26" max="16384" width="7" style="25"/>
  </cols>
  <sheetData>
    <row r="1" ht="23.25" customHeight="1" spans="1:1">
      <c r="A1" s="1" t="s">
        <v>989</v>
      </c>
    </row>
    <row r="2" ht="22.5" spans="1:9">
      <c r="A2" s="29" t="s">
        <v>990</v>
      </c>
      <c r="B2" s="30"/>
      <c r="C2" s="31"/>
      <c r="G2" s="25"/>
      <c r="H2" s="25"/>
      <c r="I2" s="25"/>
    </row>
    <row r="3" spans="3:13">
      <c r="C3" s="114" t="s">
        <v>805</v>
      </c>
      <c r="E3" s="25">
        <v>12.11</v>
      </c>
      <c r="G3" s="25">
        <v>12.22</v>
      </c>
      <c r="H3" s="25"/>
      <c r="I3" s="25"/>
      <c r="M3" s="25">
        <v>1.2</v>
      </c>
    </row>
    <row r="4" ht="45.75" customHeight="1" spans="1:15">
      <c r="A4" s="33" t="s">
        <v>84</v>
      </c>
      <c r="B4" s="34" t="s">
        <v>85</v>
      </c>
      <c r="C4" s="35" t="s">
        <v>4</v>
      </c>
      <c r="G4" s="134" t="s">
        <v>991</v>
      </c>
      <c r="H4" s="134" t="s">
        <v>992</v>
      </c>
      <c r="I4" s="134" t="s">
        <v>993</v>
      </c>
      <c r="M4" s="134" t="s">
        <v>991</v>
      </c>
      <c r="N4" s="138" t="s">
        <v>992</v>
      </c>
      <c r="O4" s="134" t="s">
        <v>993</v>
      </c>
    </row>
    <row r="5" ht="45.75" customHeight="1" spans="1:25">
      <c r="A5" s="37" t="s">
        <v>994</v>
      </c>
      <c r="B5" s="38" t="s">
        <v>995</v>
      </c>
      <c r="C5" s="52"/>
      <c r="D5" s="40">
        <v>105429</v>
      </c>
      <c r="E5" s="132">
        <v>595734.14</v>
      </c>
      <c r="F5" s="25">
        <f>104401+13602</f>
        <v>118003</v>
      </c>
      <c r="G5" s="26" t="s">
        <v>36</v>
      </c>
      <c r="H5" s="26" t="s">
        <v>813</v>
      </c>
      <c r="I5" s="27">
        <v>596221.15</v>
      </c>
      <c r="J5" s="28">
        <f>G5-A5</f>
        <v>-22</v>
      </c>
      <c r="K5" s="79">
        <f>I5-C5</f>
        <v>596221.15</v>
      </c>
      <c r="L5" s="79">
        <v>75943</v>
      </c>
      <c r="M5" s="26" t="s">
        <v>36</v>
      </c>
      <c r="N5" s="26" t="s">
        <v>813</v>
      </c>
      <c r="O5" s="27">
        <v>643048.95</v>
      </c>
      <c r="P5" s="28">
        <f>M5-A5</f>
        <v>-22</v>
      </c>
      <c r="Q5" s="79">
        <f>O5-C5</f>
        <v>643048.95</v>
      </c>
      <c r="S5" s="25">
        <v>717759</v>
      </c>
      <c r="U5" s="80" t="s">
        <v>36</v>
      </c>
      <c r="V5" s="80" t="s">
        <v>813</v>
      </c>
      <c r="W5" s="81">
        <v>659380.53</v>
      </c>
      <c r="X5" s="25">
        <f>C5-W5</f>
        <v>-659380.53</v>
      </c>
      <c r="Y5" s="25">
        <f>U5-A5</f>
        <v>-22</v>
      </c>
    </row>
    <row r="6" s="140" customFormat="1" ht="45.75" customHeight="1" spans="1:25">
      <c r="A6" s="43" t="s">
        <v>996</v>
      </c>
      <c r="B6" s="142" t="s">
        <v>997</v>
      </c>
      <c r="C6" s="133"/>
      <c r="D6" s="143"/>
      <c r="E6" s="140">
        <v>7616.62</v>
      </c>
      <c r="G6" s="144" t="s">
        <v>39</v>
      </c>
      <c r="H6" s="144" t="s">
        <v>998</v>
      </c>
      <c r="I6" s="144">
        <v>7616.62</v>
      </c>
      <c r="J6" s="140">
        <f t="shared" ref="J6:J11" si="0">G6-A6</f>
        <v>-2200</v>
      </c>
      <c r="K6" s="140">
        <f t="shared" ref="K6:K11" si="1">I6-C6</f>
        <v>7616.62</v>
      </c>
      <c r="M6" s="144" t="s">
        <v>39</v>
      </c>
      <c r="N6" s="144" t="s">
        <v>998</v>
      </c>
      <c r="O6" s="144">
        <v>7749.58</v>
      </c>
      <c r="P6" s="140">
        <f t="shared" ref="P6:P11" si="2">M6-A6</f>
        <v>-2200</v>
      </c>
      <c r="Q6" s="140">
        <f t="shared" ref="Q6:Q11" si="3">O6-C6</f>
        <v>7749.58</v>
      </c>
      <c r="U6" s="151" t="s">
        <v>39</v>
      </c>
      <c r="V6" s="151" t="s">
        <v>998</v>
      </c>
      <c r="W6" s="151">
        <v>8475.47</v>
      </c>
      <c r="X6" s="140">
        <f t="shared" ref="X6:X11" si="4">C6-W6</f>
        <v>-8475.47</v>
      </c>
      <c r="Y6" s="140">
        <f t="shared" ref="Y6:Y11" si="5">U6-A6</f>
        <v>-2200</v>
      </c>
    </row>
    <row r="7" s="141" customFormat="1" ht="45.75" customHeight="1" spans="1:25">
      <c r="A7" s="47" t="s">
        <v>999</v>
      </c>
      <c r="B7" s="47" t="s">
        <v>1000</v>
      </c>
      <c r="C7" s="47"/>
      <c r="D7" s="145"/>
      <c r="E7" s="141">
        <v>3922.87</v>
      </c>
      <c r="G7" s="146" t="s">
        <v>42</v>
      </c>
      <c r="H7" s="146" t="s">
        <v>1001</v>
      </c>
      <c r="I7" s="146">
        <v>3922.87</v>
      </c>
      <c r="J7" s="141">
        <f t="shared" si="0"/>
        <v>-220000</v>
      </c>
      <c r="K7" s="141">
        <f t="shared" si="1"/>
        <v>3922.87</v>
      </c>
      <c r="L7" s="141">
        <v>750</v>
      </c>
      <c r="M7" s="146" t="s">
        <v>42</v>
      </c>
      <c r="N7" s="146" t="s">
        <v>1001</v>
      </c>
      <c r="O7" s="146">
        <v>4041.81</v>
      </c>
      <c r="P7" s="141">
        <f t="shared" si="2"/>
        <v>-220000</v>
      </c>
      <c r="Q7" s="141">
        <f t="shared" si="3"/>
        <v>4041.81</v>
      </c>
      <c r="U7" s="152" t="s">
        <v>42</v>
      </c>
      <c r="V7" s="152" t="s">
        <v>1001</v>
      </c>
      <c r="W7" s="152">
        <v>4680.94</v>
      </c>
      <c r="X7" s="141">
        <f t="shared" si="4"/>
        <v>-4680.94</v>
      </c>
      <c r="Y7" s="141">
        <f t="shared" si="5"/>
        <v>-220000</v>
      </c>
    </row>
    <row r="8" ht="45.75" customHeight="1" spans="1:25">
      <c r="A8" s="133" t="s">
        <v>81</v>
      </c>
      <c r="B8" s="147"/>
      <c r="C8" s="52"/>
      <c r="D8" s="56"/>
      <c r="E8" s="148">
        <v>135.6</v>
      </c>
      <c r="G8" s="26" t="s">
        <v>45</v>
      </c>
      <c r="H8" s="26" t="s">
        <v>1002</v>
      </c>
      <c r="I8" s="27">
        <v>135.6</v>
      </c>
      <c r="J8" s="28" t="e">
        <f t="shared" si="0"/>
        <v>#VALUE!</v>
      </c>
      <c r="K8" s="79">
        <f t="shared" si="1"/>
        <v>135.6</v>
      </c>
      <c r="L8" s="79"/>
      <c r="M8" s="26" t="s">
        <v>45</v>
      </c>
      <c r="N8" s="26" t="s">
        <v>1002</v>
      </c>
      <c r="O8" s="27">
        <v>135.6</v>
      </c>
      <c r="P8" s="28" t="e">
        <f t="shared" si="2"/>
        <v>#VALUE!</v>
      </c>
      <c r="Q8" s="79">
        <f t="shared" si="3"/>
        <v>135.6</v>
      </c>
      <c r="U8" s="80" t="s">
        <v>45</v>
      </c>
      <c r="V8" s="80" t="s">
        <v>1002</v>
      </c>
      <c r="W8" s="81">
        <v>135.6</v>
      </c>
      <c r="X8" s="25">
        <f t="shared" si="4"/>
        <v>-135.6</v>
      </c>
      <c r="Y8" s="25" t="e">
        <f t="shared" si="5"/>
        <v>#VALUE!</v>
      </c>
    </row>
    <row r="9" ht="45.75" customHeight="1" spans="1:25">
      <c r="A9" s="43" t="s">
        <v>1003</v>
      </c>
      <c r="B9" s="43" t="s">
        <v>1004</v>
      </c>
      <c r="C9" s="52"/>
      <c r="D9" s="40"/>
      <c r="E9" s="79">
        <v>7616.62</v>
      </c>
      <c r="G9" s="26" t="s">
        <v>39</v>
      </c>
      <c r="H9" s="26" t="s">
        <v>998</v>
      </c>
      <c r="I9" s="27">
        <v>7616.62</v>
      </c>
      <c r="J9" s="28">
        <f t="shared" si="0"/>
        <v>-2201</v>
      </c>
      <c r="K9" s="79">
        <f t="shared" si="1"/>
        <v>7616.62</v>
      </c>
      <c r="L9" s="79"/>
      <c r="M9" s="26" t="s">
        <v>39</v>
      </c>
      <c r="N9" s="26" t="s">
        <v>998</v>
      </c>
      <c r="O9" s="27">
        <v>7749.58</v>
      </c>
      <c r="P9" s="28">
        <f t="shared" si="2"/>
        <v>-2201</v>
      </c>
      <c r="Q9" s="79">
        <f t="shared" si="3"/>
        <v>7749.58</v>
      </c>
      <c r="U9" s="80" t="s">
        <v>39</v>
      </c>
      <c r="V9" s="80" t="s">
        <v>998</v>
      </c>
      <c r="W9" s="81">
        <v>8475.47</v>
      </c>
      <c r="X9" s="25">
        <f t="shared" si="4"/>
        <v>-8475.47</v>
      </c>
      <c r="Y9" s="25">
        <f t="shared" si="5"/>
        <v>-2201</v>
      </c>
    </row>
    <row r="10" ht="45.75" customHeight="1" spans="1:25">
      <c r="A10" s="47" t="s">
        <v>1005</v>
      </c>
      <c r="B10" s="47" t="s">
        <v>1006</v>
      </c>
      <c r="C10" s="52"/>
      <c r="D10" s="40"/>
      <c r="E10" s="79">
        <v>3922.87</v>
      </c>
      <c r="G10" s="26" t="s">
        <v>42</v>
      </c>
      <c r="H10" s="26" t="s">
        <v>1001</v>
      </c>
      <c r="I10" s="27">
        <v>3922.87</v>
      </c>
      <c r="J10" s="28">
        <f t="shared" si="0"/>
        <v>-220100</v>
      </c>
      <c r="K10" s="79">
        <f t="shared" si="1"/>
        <v>3922.87</v>
      </c>
      <c r="L10" s="79">
        <v>750</v>
      </c>
      <c r="M10" s="26" t="s">
        <v>42</v>
      </c>
      <c r="N10" s="26" t="s">
        <v>1001</v>
      </c>
      <c r="O10" s="27">
        <v>4041.81</v>
      </c>
      <c r="P10" s="28">
        <f t="shared" si="2"/>
        <v>-220100</v>
      </c>
      <c r="Q10" s="79">
        <f t="shared" si="3"/>
        <v>4041.81</v>
      </c>
      <c r="U10" s="80" t="s">
        <v>42</v>
      </c>
      <c r="V10" s="80" t="s">
        <v>1001</v>
      </c>
      <c r="W10" s="81">
        <v>4680.94</v>
      </c>
      <c r="X10" s="25">
        <f t="shared" si="4"/>
        <v>-4680.94</v>
      </c>
      <c r="Y10" s="25">
        <f t="shared" si="5"/>
        <v>-220100</v>
      </c>
    </row>
    <row r="11" ht="45.75" customHeight="1" spans="1:25">
      <c r="A11" s="133" t="s">
        <v>81</v>
      </c>
      <c r="B11" s="147"/>
      <c r="C11" s="52"/>
      <c r="D11" s="56"/>
      <c r="E11" s="148">
        <v>135.6</v>
      </c>
      <c r="G11" s="26" t="s">
        <v>45</v>
      </c>
      <c r="H11" s="26" t="s">
        <v>1002</v>
      </c>
      <c r="I11" s="27">
        <v>135.6</v>
      </c>
      <c r="J11" s="28" t="e">
        <f t="shared" si="0"/>
        <v>#VALUE!</v>
      </c>
      <c r="K11" s="79">
        <f t="shared" si="1"/>
        <v>135.6</v>
      </c>
      <c r="L11" s="79"/>
      <c r="M11" s="26" t="s">
        <v>45</v>
      </c>
      <c r="N11" s="26" t="s">
        <v>1002</v>
      </c>
      <c r="O11" s="27">
        <v>135.6</v>
      </c>
      <c r="P11" s="28" t="e">
        <f t="shared" si="2"/>
        <v>#VALUE!</v>
      </c>
      <c r="Q11" s="79">
        <f t="shared" si="3"/>
        <v>135.6</v>
      </c>
      <c r="U11" s="80" t="s">
        <v>45</v>
      </c>
      <c r="V11" s="80" t="s">
        <v>1002</v>
      </c>
      <c r="W11" s="81">
        <v>135.6</v>
      </c>
      <c r="X11" s="25">
        <f t="shared" si="4"/>
        <v>-135.6</v>
      </c>
      <c r="Y11" s="25" t="e">
        <f t="shared" si="5"/>
        <v>#VALUE!</v>
      </c>
    </row>
    <row r="12" ht="45.75" customHeight="1" spans="1:24">
      <c r="A12" s="149" t="s">
        <v>814</v>
      </c>
      <c r="B12" s="150"/>
      <c r="C12" s="39"/>
      <c r="G12" s="134" t="str">
        <f>""</f>
        <v/>
      </c>
      <c r="H12" s="134" t="str">
        <f>""</f>
        <v/>
      </c>
      <c r="I12" s="134" t="str">
        <f>""</f>
        <v/>
      </c>
      <c r="M12" s="134" t="str">
        <f>""</f>
        <v/>
      </c>
      <c r="N12" s="138" t="str">
        <f>""</f>
        <v/>
      </c>
      <c r="O12" s="134" t="str">
        <f>""</f>
        <v/>
      </c>
      <c r="W12" s="153" t="e">
        <f>W13+#REF!+#REF!+#REF!+#REF!+#REF!+#REF!+#REF!+#REF!+#REF!+#REF!+#REF!+#REF!+#REF!+#REF!+#REF!+#REF!+#REF!+#REF!+#REF!+#REF!</f>
        <v>#REF!</v>
      </c>
      <c r="X12" s="153" t="e">
        <f>X13+#REF!+#REF!+#REF!+#REF!+#REF!+#REF!+#REF!+#REF!+#REF!+#REF!+#REF!+#REF!+#REF!+#REF!+#REF!+#REF!+#REF!+#REF!+#REF!+#REF!</f>
        <v>#REF!</v>
      </c>
    </row>
    <row r="13" ht="19.5" customHeight="1" spans="1:25">
      <c r="A13" s="23" t="s">
        <v>986</v>
      </c>
      <c r="Q13" s="79"/>
      <c r="U13" s="80" t="s">
        <v>55</v>
      </c>
      <c r="V13" s="80" t="s">
        <v>56</v>
      </c>
      <c r="W13" s="81">
        <v>19998</v>
      </c>
      <c r="X13" s="25">
        <f>C13-W13</f>
        <v>-19998</v>
      </c>
      <c r="Y13" s="25" t="e">
        <f>U13-A13</f>
        <v>#VALUE!</v>
      </c>
    </row>
    <row r="14" ht="19.5" customHeight="1" spans="17:25">
      <c r="Q14" s="79"/>
      <c r="U14" s="80" t="s">
        <v>58</v>
      </c>
      <c r="V14" s="80" t="s">
        <v>59</v>
      </c>
      <c r="W14" s="81">
        <v>19998</v>
      </c>
      <c r="X14" s="25">
        <f>C14-W14</f>
        <v>-19998</v>
      </c>
      <c r="Y14" s="25">
        <f>U14-A14</f>
        <v>23203</v>
      </c>
    </row>
    <row r="15" ht="19.5" customHeight="1" spans="17:25">
      <c r="Q15" s="79"/>
      <c r="U15" s="80" t="s">
        <v>61</v>
      </c>
      <c r="V15" s="80" t="s">
        <v>62</v>
      </c>
      <c r="W15" s="81">
        <v>19998</v>
      </c>
      <c r="X15" s="25">
        <f>C15-W15</f>
        <v>-19998</v>
      </c>
      <c r="Y15" s="25">
        <f>U15-A15</f>
        <v>2320301</v>
      </c>
    </row>
    <row r="16" ht="19.5" customHeight="1" spans="17:17">
      <c r="Q16" s="79"/>
    </row>
    <row r="17" ht="19.5" customHeight="1" spans="17:17">
      <c r="Q17" s="79"/>
    </row>
    <row r="18" ht="19.5" customHeight="1" spans="17:17">
      <c r="Q18" s="79"/>
    </row>
    <row r="19" ht="19.5" customHeight="1" spans="17:17">
      <c r="Q19" s="79"/>
    </row>
    <row r="20" ht="19.5" customHeight="1" spans="17:17">
      <c r="Q20" s="79"/>
    </row>
    <row r="21" ht="19.5" customHeight="1" spans="17:17">
      <c r="Q21" s="79"/>
    </row>
    <row r="22" ht="19.5" customHeight="1" spans="17:17">
      <c r="Q22" s="79"/>
    </row>
    <row r="23" ht="19.5" customHeight="1" spans="17:17">
      <c r="Q23" s="79"/>
    </row>
    <row r="24" ht="19.5" customHeight="1" spans="17:17">
      <c r="Q24" s="79"/>
    </row>
    <row r="25" ht="19.5" customHeight="1" spans="17:17">
      <c r="Q25" s="79"/>
    </row>
    <row r="26" ht="19.5" customHeight="1" spans="17:17">
      <c r="Q26" s="79"/>
    </row>
    <row r="27" ht="19.5" customHeight="1" spans="17:17">
      <c r="Q27" s="79"/>
    </row>
    <row r="28" ht="19.5" customHeight="1" spans="17:17">
      <c r="Q28" s="79"/>
    </row>
  </sheetData>
  <mergeCells count="2">
    <mergeCell ref="A2:C2"/>
    <mergeCell ref="A12:B1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A13" sqref="A13"/>
    </sheetView>
  </sheetViews>
  <sheetFormatPr defaultColWidth="7" defaultRowHeight="15"/>
  <cols>
    <col min="1" max="2" width="37" style="23" customWidth="1"/>
    <col min="3" max="3" width="10.375" style="19" hidden="1" customWidth="1"/>
    <col min="4" max="4" width="9.625" style="25" hidden="1" customWidth="1"/>
    <col min="5" max="5" width="8.125" style="25" hidden="1" customWidth="1"/>
    <col min="6" max="6" width="9.625" style="26" hidden="1" customWidth="1"/>
    <col min="7" max="7" width="17.5" style="26" hidden="1" customWidth="1"/>
    <col min="8" max="8" width="12.5" style="27" hidden="1" customWidth="1"/>
    <col min="9" max="9" width="7" style="28" hidden="1" customWidth="1"/>
    <col min="10" max="11" width="7" style="25" hidden="1" customWidth="1"/>
    <col min="12" max="12" width="13.875" style="25" hidden="1" customWidth="1"/>
    <col min="13" max="13" width="7.875" style="25" hidden="1" customWidth="1"/>
    <col min="14" max="14" width="9.5" style="25" hidden="1" customWidth="1"/>
    <col min="15" max="15" width="6.875" style="25" hidden="1" customWidth="1"/>
    <col min="16" max="16" width="9" style="25" hidden="1" customWidth="1"/>
    <col min="17" max="17" width="5.875" style="25" hidden="1" customWidth="1"/>
    <col min="18" max="18" width="5.25" style="25" hidden="1" customWidth="1"/>
    <col min="19" max="19" width="6.5" style="25" hidden="1" customWidth="1"/>
    <col min="20" max="21" width="7" style="25" hidden="1" customWidth="1"/>
    <col min="22" max="22" width="10.625" style="25" hidden="1" customWidth="1"/>
    <col min="23" max="23" width="10.5" style="25" hidden="1" customWidth="1"/>
    <col min="24" max="24" width="7" style="25" hidden="1" customWidth="1"/>
    <col min="25" max="16384" width="7" style="25"/>
  </cols>
  <sheetData>
    <row r="1" ht="21.75" customHeight="1" spans="1:2">
      <c r="A1" s="1" t="s">
        <v>1007</v>
      </c>
      <c r="B1" s="1"/>
    </row>
    <row r="2" ht="51.75" customHeight="1" spans="1:8">
      <c r="A2" s="125" t="s">
        <v>1008</v>
      </c>
      <c r="B2" s="126"/>
      <c r="F2" s="25"/>
      <c r="G2" s="25"/>
      <c r="H2" s="25"/>
    </row>
    <row r="3" spans="2:12">
      <c r="B3" s="114" t="s">
        <v>805</v>
      </c>
      <c r="D3" s="25">
        <v>12.11</v>
      </c>
      <c r="F3" s="25">
        <v>12.22</v>
      </c>
      <c r="G3" s="25"/>
      <c r="H3" s="25"/>
      <c r="L3" s="25">
        <v>1.2</v>
      </c>
    </row>
    <row r="4" s="124" customFormat="1" ht="39.75" customHeight="1" spans="1:14">
      <c r="A4" s="127" t="s">
        <v>806</v>
      </c>
      <c r="B4" s="127" t="s">
        <v>819</v>
      </c>
      <c r="C4" s="128"/>
      <c r="F4" s="129" t="s">
        <v>809</v>
      </c>
      <c r="G4" s="129" t="s">
        <v>810</v>
      </c>
      <c r="H4" s="129" t="s">
        <v>811</v>
      </c>
      <c r="I4" s="136"/>
      <c r="L4" s="129" t="s">
        <v>809</v>
      </c>
      <c r="M4" s="137" t="s">
        <v>810</v>
      </c>
      <c r="N4" s="129" t="s">
        <v>811</v>
      </c>
    </row>
    <row r="5" ht="39.75" customHeight="1" spans="1:24">
      <c r="A5" s="130" t="s">
        <v>1009</v>
      </c>
      <c r="B5" s="131"/>
      <c r="C5" s="40">
        <v>105429</v>
      </c>
      <c r="D5" s="132">
        <v>595734.14</v>
      </c>
      <c r="E5" s="25">
        <f>104401+13602</f>
        <v>118003</v>
      </c>
      <c r="F5" s="26" t="s">
        <v>36</v>
      </c>
      <c r="G5" s="26" t="s">
        <v>813</v>
      </c>
      <c r="H5" s="27">
        <v>596221.15</v>
      </c>
      <c r="I5" s="28" t="e">
        <f>F5-A5</f>
        <v>#VALUE!</v>
      </c>
      <c r="J5" s="79" t="e">
        <f>H5-#REF!</f>
        <v>#REF!</v>
      </c>
      <c r="K5" s="79">
        <v>75943</v>
      </c>
      <c r="L5" s="26" t="s">
        <v>36</v>
      </c>
      <c r="M5" s="26" t="s">
        <v>813</v>
      </c>
      <c r="N5" s="27">
        <v>643048.95</v>
      </c>
      <c r="O5" s="28" t="e">
        <f>L5-A5</f>
        <v>#VALUE!</v>
      </c>
      <c r="P5" s="79" t="e">
        <f>N5-#REF!</f>
        <v>#REF!</v>
      </c>
      <c r="R5" s="25">
        <v>717759</v>
      </c>
      <c r="T5" s="80" t="s">
        <v>36</v>
      </c>
      <c r="U5" s="80" t="s">
        <v>813</v>
      </c>
      <c r="V5" s="81">
        <v>659380.53</v>
      </c>
      <c r="W5" s="25" t="e">
        <f>#REF!-V5</f>
        <v>#REF!</v>
      </c>
      <c r="X5" s="25" t="e">
        <f>T5-A5</f>
        <v>#VALUE!</v>
      </c>
    </row>
    <row r="6" ht="39.75" customHeight="1" spans="1:22">
      <c r="A6" s="130" t="s">
        <v>1010</v>
      </c>
      <c r="B6" s="131"/>
      <c r="C6" s="40"/>
      <c r="D6" s="132"/>
      <c r="J6" s="79"/>
      <c r="K6" s="79"/>
      <c r="L6" s="26"/>
      <c r="M6" s="26"/>
      <c r="N6" s="27"/>
      <c r="O6" s="28"/>
      <c r="P6" s="79"/>
      <c r="T6" s="80"/>
      <c r="U6" s="80"/>
      <c r="V6" s="81"/>
    </row>
    <row r="7" ht="39.75" customHeight="1" spans="1:22">
      <c r="A7" s="130" t="s">
        <v>1011</v>
      </c>
      <c r="B7" s="131"/>
      <c r="C7" s="40"/>
      <c r="D7" s="132"/>
      <c r="J7" s="79"/>
      <c r="K7" s="79"/>
      <c r="L7" s="26"/>
      <c r="M7" s="26"/>
      <c r="N7" s="27"/>
      <c r="O7" s="28"/>
      <c r="P7" s="79"/>
      <c r="T7" s="80"/>
      <c r="U7" s="80"/>
      <c r="V7" s="81"/>
    </row>
    <row r="8" ht="39.75" customHeight="1" spans="1:22">
      <c r="A8" s="130" t="s">
        <v>1012</v>
      </c>
      <c r="B8" s="131"/>
      <c r="C8" s="40"/>
      <c r="D8" s="132"/>
      <c r="J8" s="79"/>
      <c r="K8" s="79"/>
      <c r="L8" s="26"/>
      <c r="M8" s="26"/>
      <c r="N8" s="27"/>
      <c r="O8" s="28"/>
      <c r="P8" s="79"/>
      <c r="T8" s="80"/>
      <c r="U8" s="80"/>
      <c r="V8" s="81"/>
    </row>
    <row r="9" ht="39.75" customHeight="1" spans="1:22">
      <c r="A9" s="130" t="s">
        <v>1013</v>
      </c>
      <c r="B9" s="131"/>
      <c r="C9" s="40"/>
      <c r="D9" s="132"/>
      <c r="J9" s="79"/>
      <c r="K9" s="79"/>
      <c r="L9" s="26"/>
      <c r="M9" s="26"/>
      <c r="N9" s="27"/>
      <c r="O9" s="28"/>
      <c r="P9" s="79"/>
      <c r="T9" s="80"/>
      <c r="U9" s="80"/>
      <c r="V9" s="81"/>
    </row>
    <row r="10" ht="39.75" customHeight="1" spans="1:22">
      <c r="A10" s="130" t="s">
        <v>81</v>
      </c>
      <c r="B10" s="131"/>
      <c r="C10" s="40"/>
      <c r="D10" s="132"/>
      <c r="J10" s="79"/>
      <c r="K10" s="79"/>
      <c r="L10" s="26"/>
      <c r="M10" s="26"/>
      <c r="N10" s="27"/>
      <c r="O10" s="28"/>
      <c r="P10" s="79"/>
      <c r="T10" s="80"/>
      <c r="U10" s="80"/>
      <c r="V10" s="81"/>
    </row>
    <row r="11" ht="39.75" customHeight="1" spans="1:22">
      <c r="A11" s="130" t="s">
        <v>955</v>
      </c>
      <c r="B11" s="133"/>
      <c r="C11" s="40"/>
      <c r="D11" s="79"/>
      <c r="J11" s="79"/>
      <c r="K11" s="79"/>
      <c r="L11" s="26"/>
      <c r="M11" s="26"/>
      <c r="N11" s="27"/>
      <c r="O11" s="28"/>
      <c r="P11" s="79"/>
      <c r="T11" s="80"/>
      <c r="U11" s="80"/>
      <c r="V11" s="81"/>
    </row>
    <row r="12" ht="39.75" customHeight="1" spans="1:23">
      <c r="A12" s="33" t="s">
        <v>814</v>
      </c>
      <c r="B12" s="131"/>
      <c r="F12" s="134" t="str">
        <f>""</f>
        <v/>
      </c>
      <c r="G12" s="134" t="str">
        <f>""</f>
        <v/>
      </c>
      <c r="H12" s="134" t="str">
        <f>""</f>
        <v/>
      </c>
      <c r="L12" s="134" t="str">
        <f>""</f>
        <v/>
      </c>
      <c r="M12" s="138" t="str">
        <f>""</f>
        <v/>
      </c>
      <c r="N12" s="134" t="str">
        <f>""</f>
        <v/>
      </c>
      <c r="V12" s="139" t="e">
        <f>V13+#REF!+#REF!+#REF!+#REF!+#REF!+#REF!+#REF!+#REF!+#REF!+#REF!+#REF!+#REF!+#REF!+#REF!+#REF!+#REF!+#REF!+#REF!+#REF!+#REF!</f>
        <v>#REF!</v>
      </c>
      <c r="W12" s="139" t="e">
        <f>W13+#REF!+#REF!+#REF!+#REF!+#REF!+#REF!+#REF!+#REF!+#REF!+#REF!+#REF!+#REF!+#REF!+#REF!+#REF!+#REF!+#REF!+#REF!+#REF!+#REF!</f>
        <v>#REF!</v>
      </c>
    </row>
    <row r="13" ht="19.5" customHeight="1" spans="1:24">
      <c r="A13" s="135" t="s">
        <v>1014</v>
      </c>
      <c r="P13" s="79"/>
      <c r="T13" s="80" t="s">
        <v>55</v>
      </c>
      <c r="U13" s="80" t="s">
        <v>56</v>
      </c>
      <c r="V13" s="81">
        <v>19998</v>
      </c>
      <c r="W13" s="25" t="e">
        <f>#REF!-V13</f>
        <v>#REF!</v>
      </c>
      <c r="X13" s="25" t="e">
        <f>T13-A13</f>
        <v>#VALUE!</v>
      </c>
    </row>
    <row r="14" ht="19.5" customHeight="1" spans="16:24">
      <c r="P14" s="79"/>
      <c r="T14" s="80" t="s">
        <v>58</v>
      </c>
      <c r="U14" s="80" t="s">
        <v>59</v>
      </c>
      <c r="V14" s="81">
        <v>19998</v>
      </c>
      <c r="W14" s="25" t="e">
        <f>#REF!-V14</f>
        <v>#REF!</v>
      </c>
      <c r="X14" s="25">
        <f>T14-A14</f>
        <v>23203</v>
      </c>
    </row>
    <row r="15" ht="19.5" customHeight="1" spans="16:24">
      <c r="P15" s="79"/>
      <c r="T15" s="80" t="s">
        <v>61</v>
      </c>
      <c r="U15" s="80" t="s">
        <v>62</v>
      </c>
      <c r="V15" s="81">
        <v>19998</v>
      </c>
      <c r="W15" s="25" t="e">
        <f>#REF!-V15</f>
        <v>#REF!</v>
      </c>
      <c r="X15" s="25">
        <f>T15-A15</f>
        <v>2320301</v>
      </c>
    </row>
    <row r="16" ht="19.5" customHeight="1" spans="16:16">
      <c r="P16" s="79"/>
    </row>
    <row r="17" s="25" customFormat="1" ht="19.5" customHeight="1" spans="16:16">
      <c r="P17" s="79"/>
    </row>
    <row r="18" s="25" customFormat="1" ht="19.5" customHeight="1" spans="16:16">
      <c r="P18" s="79"/>
    </row>
    <row r="19" s="25" customFormat="1" ht="19.5" customHeight="1" spans="16:16">
      <c r="P19" s="79"/>
    </row>
    <row r="20" s="25" customFormat="1" ht="19.5" customHeight="1" spans="16:16">
      <c r="P20" s="79"/>
    </row>
    <row r="21" s="25" customFormat="1" ht="19.5" customHeight="1" spans="16:16">
      <c r="P21" s="79"/>
    </row>
    <row r="22" s="25" customFormat="1" ht="19.5" customHeight="1" spans="16:16">
      <c r="P22" s="79"/>
    </row>
    <row r="23" s="25" customFormat="1" ht="19.5" customHeight="1" spans="16:16">
      <c r="P23" s="79"/>
    </row>
    <row r="24" s="25" customFormat="1" ht="19.5" customHeight="1" spans="16:16">
      <c r="P24" s="79"/>
    </row>
    <row r="25" s="25" customFormat="1" ht="19.5" customHeight="1" spans="16:16">
      <c r="P25" s="79"/>
    </row>
    <row r="26" s="25" customFormat="1" ht="19.5" customHeight="1" spans="16:16">
      <c r="P26" s="79"/>
    </row>
    <row r="27" s="25" customFormat="1" ht="19.5" customHeight="1" spans="16:16">
      <c r="P27" s="79"/>
    </row>
    <row r="28" s="25" customFormat="1" ht="19.5" customHeight="1" spans="16:16">
      <c r="P28" s="79"/>
    </row>
  </sheetData>
  <mergeCells count="1">
    <mergeCell ref="A2:B2"/>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A9" sqref="A9:B9"/>
    </sheetView>
  </sheetViews>
  <sheetFormatPr defaultColWidth="0" defaultRowHeight="15.75" outlineLevelCol="4"/>
  <cols>
    <col min="1" max="2" width="37.625" style="108" customWidth="1"/>
    <col min="3" max="3" width="8" style="108" customWidth="1"/>
    <col min="4" max="4" width="7.875" style="108" customWidth="1"/>
    <col min="5" max="5" width="8.5" style="108" hidden="1" customWidth="1"/>
    <col min="6" max="6" width="7.875" style="108" hidden="1" customWidth="1"/>
    <col min="7" max="254" width="7.875" style="108" customWidth="1"/>
    <col min="255" max="255" width="35.75" style="108" customWidth="1"/>
    <col min="256" max="16384" width="0" style="108" hidden="1"/>
  </cols>
  <sheetData>
    <row r="1" ht="27" customHeight="1" spans="1:2">
      <c r="A1" s="109" t="s">
        <v>1015</v>
      </c>
      <c r="B1" s="110"/>
    </row>
    <row r="2" ht="39.95" customHeight="1" spans="1:2">
      <c r="A2" s="111" t="s">
        <v>1016</v>
      </c>
      <c r="B2" s="112"/>
    </row>
    <row r="3" s="104" customFormat="1" ht="18.75" customHeight="1" spans="1:2">
      <c r="A3" s="113"/>
      <c r="B3" s="114" t="s">
        <v>805</v>
      </c>
    </row>
    <row r="4" s="105" customFormat="1" ht="53.25" customHeight="1" spans="1:3">
      <c r="A4" s="115" t="s">
        <v>818</v>
      </c>
      <c r="B4" s="116" t="s">
        <v>819</v>
      </c>
      <c r="C4" s="117"/>
    </row>
    <row r="5" s="106" customFormat="1" ht="53.25" customHeight="1" spans="1:3">
      <c r="A5" s="118"/>
      <c r="B5" s="118"/>
      <c r="C5" s="119"/>
    </row>
    <row r="6" s="104" customFormat="1" ht="53.25" customHeight="1" spans="1:5">
      <c r="A6" s="118"/>
      <c r="B6" s="118"/>
      <c r="C6" s="120"/>
      <c r="E6" s="104">
        <v>988753</v>
      </c>
    </row>
    <row r="7" s="104" customFormat="1" ht="53.25" customHeight="1" spans="1:5">
      <c r="A7" s="118"/>
      <c r="B7" s="118"/>
      <c r="C7" s="120"/>
      <c r="E7" s="104">
        <v>822672</v>
      </c>
    </row>
    <row r="8" s="107" customFormat="1" ht="53.25" customHeight="1" spans="1:3">
      <c r="A8" s="121" t="s">
        <v>814</v>
      </c>
      <c r="B8" s="118"/>
      <c r="C8" s="122"/>
    </row>
    <row r="9" spans="1:2">
      <c r="A9" s="123" t="s">
        <v>1014</v>
      </c>
      <c r="B9" s="123"/>
    </row>
  </sheetData>
  <mergeCells count="1">
    <mergeCell ref="A9:B9"/>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E29"/>
  <sheetViews>
    <sheetView topLeftCell="A5" workbookViewId="0">
      <selection activeCell="B5" sqref="B5"/>
    </sheetView>
  </sheetViews>
  <sheetFormatPr defaultColWidth="9" defaultRowHeight="15.75" outlineLevelCol="4"/>
  <cols>
    <col min="1" max="1" width="17.125" style="84" customWidth="1"/>
    <col min="2" max="2" width="38.75" style="84" customWidth="1"/>
    <col min="3" max="3" width="17.25" style="85" customWidth="1"/>
    <col min="4" max="5" width="9" style="84"/>
    <col min="6" max="6" width="121" style="84" customWidth="1"/>
    <col min="7" max="16384" width="9" style="84"/>
  </cols>
  <sheetData>
    <row r="1" ht="22.5" customHeight="1" spans="1:1">
      <c r="A1" s="82" t="s">
        <v>1017</v>
      </c>
    </row>
    <row r="2" ht="24.75" customHeight="1" spans="1:3">
      <c r="A2" s="86" t="s">
        <v>1018</v>
      </c>
      <c r="B2" s="87"/>
      <c r="C2" s="87"/>
    </row>
    <row r="3" s="82" customFormat="1" ht="24" customHeight="1" spans="3:3">
      <c r="C3" s="88" t="s">
        <v>31</v>
      </c>
    </row>
    <row r="4" s="83" customFormat="1" ht="33" customHeight="1" spans="1:3">
      <c r="A4" s="89" t="s">
        <v>84</v>
      </c>
      <c r="B4" s="89" t="s">
        <v>85</v>
      </c>
      <c r="C4" s="90" t="s">
        <v>4</v>
      </c>
    </row>
    <row r="5" s="83" customFormat="1" ht="24.75" customHeight="1" spans="1:3">
      <c r="A5" s="91">
        <v>102</v>
      </c>
      <c r="B5" s="92" t="s">
        <v>1019</v>
      </c>
      <c r="C5" s="93">
        <v>144829</v>
      </c>
    </row>
    <row r="6" s="83" customFormat="1" ht="24.75" customHeight="1" spans="1:3">
      <c r="A6" s="94" t="s">
        <v>1020</v>
      </c>
      <c r="B6" s="44" t="s">
        <v>1021</v>
      </c>
      <c r="C6" s="93">
        <f>SUM(C7:C10)</f>
        <v>40689</v>
      </c>
    </row>
    <row r="7" s="83" customFormat="1" ht="24.75" customHeight="1" spans="1:3">
      <c r="A7" s="95">
        <v>1020101</v>
      </c>
      <c r="B7" s="49" t="s">
        <v>1022</v>
      </c>
      <c r="C7" s="49">
        <v>40263</v>
      </c>
    </row>
    <row r="8" s="83" customFormat="1" ht="24.75" customHeight="1" spans="1:3">
      <c r="A8" s="95">
        <v>1020102</v>
      </c>
      <c r="B8" s="49" t="s">
        <v>1023</v>
      </c>
      <c r="C8" s="49"/>
    </row>
    <row r="9" s="83" customFormat="1" ht="24.75" customHeight="1" spans="1:3">
      <c r="A9" s="95">
        <v>1021003</v>
      </c>
      <c r="B9" s="49" t="s">
        <v>1024</v>
      </c>
      <c r="C9" s="49">
        <v>46</v>
      </c>
    </row>
    <row r="10" s="82" customFormat="1" ht="24.75" customHeight="1" spans="1:5">
      <c r="A10" s="95">
        <v>1020199</v>
      </c>
      <c r="B10" s="49" t="s">
        <v>1025</v>
      </c>
      <c r="C10" s="49">
        <v>380</v>
      </c>
      <c r="E10" s="96"/>
    </row>
    <row r="11" s="82" customFormat="1" ht="24.75" customHeight="1" spans="1:3">
      <c r="A11" s="94" t="s">
        <v>1026</v>
      </c>
      <c r="B11" s="54" t="s">
        <v>1027</v>
      </c>
      <c r="C11" s="93">
        <f>SUM(C12:C14)</f>
        <v>18806</v>
      </c>
    </row>
    <row r="12" s="82" customFormat="1" ht="24.75" customHeight="1" spans="1:3">
      <c r="A12" s="95">
        <v>1020301</v>
      </c>
      <c r="B12" s="49" t="s">
        <v>1028</v>
      </c>
      <c r="C12" s="49">
        <v>18091</v>
      </c>
    </row>
    <row r="13" s="82" customFormat="1" ht="24.75" customHeight="1" spans="1:3">
      <c r="A13" s="95">
        <v>1020303</v>
      </c>
      <c r="B13" s="49" t="s">
        <v>1029</v>
      </c>
      <c r="C13" s="49">
        <v>700</v>
      </c>
    </row>
    <row r="14" s="82" customFormat="1" ht="24.75" customHeight="1" spans="1:5">
      <c r="A14" s="95">
        <v>1020399</v>
      </c>
      <c r="B14" s="49" t="s">
        <v>1030</v>
      </c>
      <c r="C14" s="49">
        <v>15</v>
      </c>
      <c r="E14" s="96"/>
    </row>
    <row r="15" s="83" customFormat="1" ht="24.75" customHeight="1" spans="1:3">
      <c r="A15" s="94" t="s">
        <v>1031</v>
      </c>
      <c r="B15" s="94" t="s">
        <v>1032</v>
      </c>
      <c r="C15" s="97">
        <f>SUM(C16:C19)</f>
        <v>20220</v>
      </c>
    </row>
    <row r="16" s="83" customFormat="1" ht="24.75" customHeight="1" spans="1:3">
      <c r="A16" s="95">
        <v>1021001</v>
      </c>
      <c r="B16" s="49" t="s">
        <v>1033</v>
      </c>
      <c r="C16" s="49">
        <v>3229</v>
      </c>
    </row>
    <row r="17" s="82" customFormat="1" ht="24.75" customHeight="1" spans="1:3">
      <c r="A17" s="95">
        <v>1021002</v>
      </c>
      <c r="B17" s="49" t="s">
        <v>1034</v>
      </c>
      <c r="C17" s="49">
        <v>16440</v>
      </c>
    </row>
    <row r="18" ht="21.75" customHeight="1" spans="1:3">
      <c r="A18" s="95">
        <v>1021003</v>
      </c>
      <c r="B18" s="49" t="s">
        <v>1024</v>
      </c>
      <c r="C18" s="49">
        <v>530</v>
      </c>
    </row>
    <row r="19" ht="21.75" customHeight="1" spans="1:3">
      <c r="A19" s="95">
        <v>1021099</v>
      </c>
      <c r="B19" s="49" t="s">
        <v>1035</v>
      </c>
      <c r="C19" s="49">
        <v>21</v>
      </c>
    </row>
    <row r="20" ht="21" customHeight="1" spans="1:3">
      <c r="A20" s="94" t="s">
        <v>1036</v>
      </c>
      <c r="B20" s="94" t="s">
        <v>1037</v>
      </c>
      <c r="C20" s="93">
        <f>SUM(C21:C23)</f>
        <v>36327</v>
      </c>
    </row>
    <row r="21" ht="21" customHeight="1" spans="1:3">
      <c r="A21" s="95">
        <v>1021101</v>
      </c>
      <c r="B21" s="49" t="s">
        <v>1038</v>
      </c>
      <c r="C21" s="49">
        <v>18029</v>
      </c>
    </row>
    <row r="22" ht="21" customHeight="1" spans="1:3">
      <c r="A22" s="95">
        <v>1021102</v>
      </c>
      <c r="B22" s="49" t="s">
        <v>1039</v>
      </c>
      <c r="C22" s="49">
        <v>18271</v>
      </c>
    </row>
    <row r="23" ht="21" customHeight="1" spans="1:3">
      <c r="A23" s="95">
        <v>1021103</v>
      </c>
      <c r="B23" s="49" t="s">
        <v>1040</v>
      </c>
      <c r="C23" s="49">
        <v>27</v>
      </c>
    </row>
    <row r="24" ht="21" customHeight="1" spans="1:3">
      <c r="A24" s="94" t="s">
        <v>1041</v>
      </c>
      <c r="B24" s="54" t="s">
        <v>1042</v>
      </c>
      <c r="C24" s="98">
        <f>SUM(C25:C27)</f>
        <v>28787</v>
      </c>
    </row>
    <row r="25" ht="21" customHeight="1" spans="1:3">
      <c r="A25" s="95">
        <v>1021201</v>
      </c>
      <c r="B25" s="49" t="s">
        <v>1043</v>
      </c>
      <c r="C25" s="49">
        <v>9600</v>
      </c>
    </row>
    <row r="26" ht="21" customHeight="1" spans="1:3">
      <c r="A26" s="95">
        <v>1021202</v>
      </c>
      <c r="B26" s="49" t="s">
        <v>1044</v>
      </c>
      <c r="C26" s="49">
        <v>18857</v>
      </c>
    </row>
    <row r="27" ht="21" customHeight="1" spans="1:3">
      <c r="A27" s="95">
        <v>1021203</v>
      </c>
      <c r="B27" s="49" t="s">
        <v>1045</v>
      </c>
      <c r="C27" s="49">
        <v>330</v>
      </c>
    </row>
    <row r="28" ht="21" customHeight="1" spans="1:3">
      <c r="A28" s="91">
        <v>110</v>
      </c>
      <c r="B28" s="99" t="s">
        <v>1046</v>
      </c>
      <c r="C28" s="100"/>
    </row>
    <row r="29" spans="1:3">
      <c r="A29" s="101" t="s">
        <v>814</v>
      </c>
      <c r="B29" s="102"/>
      <c r="C29" s="103">
        <f>C24+C20+C15+C11+C6</f>
        <v>144829</v>
      </c>
    </row>
  </sheetData>
  <mergeCells count="2">
    <mergeCell ref="A2:C2"/>
    <mergeCell ref="A29:B29"/>
  </mergeCells>
  <printOptions horizontalCentered="1"/>
  <pageMargins left="0.919444444444444" right="0.747916666666667" top="0.984027777777778" bottom="0.984027777777778" header="0.511805555555556" footer="0.51180555555555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Y43"/>
  <sheetViews>
    <sheetView workbookViewId="0">
      <selection activeCell="AG30" sqref="AG30"/>
    </sheetView>
  </sheetViews>
  <sheetFormatPr defaultColWidth="7" defaultRowHeight="15"/>
  <cols>
    <col min="1" max="1" width="15.625" style="23" customWidth="1"/>
    <col min="2" max="2" width="37.5" style="19" customWidth="1"/>
    <col min="3" max="3" width="13" style="24" customWidth="1"/>
    <col min="4" max="4" width="10.375" style="19" hidden="1" customWidth="1"/>
    <col min="5" max="5" width="9.625" style="25" hidden="1" customWidth="1"/>
    <col min="6" max="6" width="8.125" style="25" hidden="1" customWidth="1"/>
    <col min="7" max="7" width="9.625" style="26" hidden="1" customWidth="1"/>
    <col min="8" max="8" width="17.5" style="26" hidden="1" customWidth="1"/>
    <col min="9" max="9" width="12.5" style="27" hidden="1" customWidth="1"/>
    <col min="10" max="10" width="7" style="28" hidden="1" customWidth="1"/>
    <col min="11" max="12" width="7" style="25" hidden="1" customWidth="1"/>
    <col min="13" max="13" width="13.875" style="25" hidden="1" customWidth="1"/>
    <col min="14" max="14" width="7.875" style="25" hidden="1" customWidth="1"/>
    <col min="15" max="15" width="9.5" style="25" hidden="1" customWidth="1"/>
    <col min="16" max="16" width="6.875" style="25" hidden="1" customWidth="1"/>
    <col min="17" max="17" width="9" style="25" hidden="1" customWidth="1"/>
    <col min="18" max="18" width="5.875" style="25" hidden="1" customWidth="1"/>
    <col min="19" max="19" width="5.25" style="25" hidden="1" customWidth="1"/>
    <col min="20" max="20" width="6.5" style="25" hidden="1" customWidth="1"/>
    <col min="21" max="22" width="7" style="25" hidden="1" customWidth="1"/>
    <col min="23" max="23" width="10.625" style="25" hidden="1" customWidth="1"/>
    <col min="24" max="24" width="10.5" style="25" hidden="1" customWidth="1"/>
    <col min="25" max="25" width="7" style="25" hidden="1" customWidth="1"/>
    <col min="26" max="16384" width="7" style="25"/>
  </cols>
  <sheetData>
    <row r="1" ht="21.75" customHeight="1" spans="1:1">
      <c r="A1" s="1" t="s">
        <v>1047</v>
      </c>
    </row>
    <row r="2" ht="22.5" spans="1:9">
      <c r="A2" s="29" t="s">
        <v>1048</v>
      </c>
      <c r="B2" s="30"/>
      <c r="C2" s="31"/>
      <c r="G2" s="25"/>
      <c r="H2" s="25"/>
      <c r="I2" s="25"/>
    </row>
    <row r="3" s="19" customFormat="1" ht="21" customHeight="1" spans="1:13">
      <c r="A3" s="23"/>
      <c r="C3" s="32" t="s">
        <v>31</v>
      </c>
      <c r="E3" s="19">
        <v>12.11</v>
      </c>
      <c r="G3" s="19">
        <v>12.22</v>
      </c>
      <c r="J3" s="24"/>
      <c r="M3" s="19">
        <v>1.2</v>
      </c>
    </row>
    <row r="4" s="19" customFormat="1" ht="27" customHeight="1" spans="1:15">
      <c r="A4" s="33" t="s">
        <v>84</v>
      </c>
      <c r="B4" s="34" t="s">
        <v>85</v>
      </c>
      <c r="C4" s="35" t="s">
        <v>4</v>
      </c>
      <c r="G4" s="36" t="s">
        <v>32</v>
      </c>
      <c r="H4" s="36" t="s">
        <v>33</v>
      </c>
      <c r="I4" s="36" t="s">
        <v>34</v>
      </c>
      <c r="J4" s="24"/>
      <c r="M4" s="36" t="s">
        <v>32</v>
      </c>
      <c r="N4" s="62" t="s">
        <v>33</v>
      </c>
      <c r="O4" s="36" t="s">
        <v>34</v>
      </c>
    </row>
    <row r="5" s="19" customFormat="1" ht="26.25" customHeight="1" spans="1:25">
      <c r="A5" s="37" t="s">
        <v>1049</v>
      </c>
      <c r="B5" s="38" t="s">
        <v>1050</v>
      </c>
      <c r="C5" s="39">
        <f>C6+C12+C16+C20+C22</f>
        <v>134535</v>
      </c>
      <c r="D5" s="40">
        <v>105429</v>
      </c>
      <c r="E5" s="41">
        <v>595734.14</v>
      </c>
      <c r="F5" s="19">
        <f>104401+13602</f>
        <v>118003</v>
      </c>
      <c r="G5" s="42" t="s">
        <v>36</v>
      </c>
      <c r="H5" s="42" t="s">
        <v>37</v>
      </c>
      <c r="I5" s="63">
        <v>596221.15</v>
      </c>
      <c r="J5" s="24">
        <f>G5-A5</f>
        <v>-8</v>
      </c>
      <c r="K5" s="40">
        <f>I5-C5</f>
        <v>461686.15</v>
      </c>
      <c r="L5" s="40">
        <v>75943</v>
      </c>
      <c r="M5" s="42" t="s">
        <v>36</v>
      </c>
      <c r="N5" s="42" t="s">
        <v>37</v>
      </c>
      <c r="O5" s="63">
        <v>643048.95</v>
      </c>
      <c r="P5" s="24">
        <f>M5-A5</f>
        <v>-8</v>
      </c>
      <c r="Q5" s="40">
        <f>O5-C5</f>
        <v>508513.95</v>
      </c>
      <c r="S5" s="19">
        <v>717759</v>
      </c>
      <c r="U5" s="70" t="s">
        <v>36</v>
      </c>
      <c r="V5" s="70" t="s">
        <v>37</v>
      </c>
      <c r="W5" s="71">
        <v>659380.53</v>
      </c>
      <c r="X5" s="19">
        <f>C5-W5</f>
        <v>-524845.53</v>
      </c>
      <c r="Y5" s="19">
        <f>U5-A5</f>
        <v>-8</v>
      </c>
    </row>
    <row r="6" s="20" customFormat="1" ht="26.25" customHeight="1" spans="1:25">
      <c r="A6" s="43" t="s">
        <v>1051</v>
      </c>
      <c r="B6" s="44" t="s">
        <v>1052</v>
      </c>
      <c r="C6" s="39">
        <f>SUM(C7:C9)</f>
        <v>40196</v>
      </c>
      <c r="D6" s="45"/>
      <c r="E6" s="45">
        <v>7616.62</v>
      </c>
      <c r="G6" s="46" t="s">
        <v>39</v>
      </c>
      <c r="H6" s="46" t="s">
        <v>40</v>
      </c>
      <c r="I6" s="64">
        <v>7616.62</v>
      </c>
      <c r="J6" s="65">
        <f t="shared" ref="J6:J13" si="0">G6-A6</f>
        <v>-800</v>
      </c>
      <c r="K6" s="45">
        <f t="shared" ref="K6:K13" si="1">I6-C6</f>
        <v>-32579.38</v>
      </c>
      <c r="L6" s="45"/>
      <c r="M6" s="46" t="s">
        <v>39</v>
      </c>
      <c r="N6" s="46" t="s">
        <v>40</v>
      </c>
      <c r="O6" s="64">
        <v>7749.58</v>
      </c>
      <c r="P6" s="65">
        <f t="shared" ref="P6:P13" si="2">M6-A6</f>
        <v>-800</v>
      </c>
      <c r="Q6" s="45">
        <f t="shared" ref="Q6:Q13" si="3">O6-C6</f>
        <v>-32446.42</v>
      </c>
      <c r="U6" s="72" t="s">
        <v>39</v>
      </c>
      <c r="V6" s="72" t="s">
        <v>40</v>
      </c>
      <c r="W6" s="73">
        <v>8475.47</v>
      </c>
      <c r="X6" s="20">
        <f t="shared" ref="X6:X13" si="4">C6-W6</f>
        <v>31720.53</v>
      </c>
      <c r="Y6" s="20">
        <f t="shared" ref="Y6:Y13" si="5">U6-A6</f>
        <v>-800</v>
      </c>
    </row>
    <row r="7" s="21" customFormat="1" ht="26.25" customHeight="1" spans="1:25">
      <c r="A7" s="47">
        <v>2090101</v>
      </c>
      <c r="B7" s="48" t="s">
        <v>1053</v>
      </c>
      <c r="C7" s="49">
        <v>39776</v>
      </c>
      <c r="D7" s="50"/>
      <c r="E7" s="50">
        <v>3922.87</v>
      </c>
      <c r="G7" s="51" t="s">
        <v>42</v>
      </c>
      <c r="H7" s="51" t="s">
        <v>43</v>
      </c>
      <c r="I7" s="66">
        <v>3922.87</v>
      </c>
      <c r="J7" s="67">
        <f t="shared" si="0"/>
        <v>-80000</v>
      </c>
      <c r="K7" s="50">
        <f t="shared" si="1"/>
        <v>-35853.13</v>
      </c>
      <c r="L7" s="50">
        <v>750</v>
      </c>
      <c r="M7" s="51" t="s">
        <v>42</v>
      </c>
      <c r="N7" s="51" t="s">
        <v>43</v>
      </c>
      <c r="O7" s="66">
        <v>4041.81</v>
      </c>
      <c r="P7" s="67">
        <f t="shared" si="2"/>
        <v>-80000</v>
      </c>
      <c r="Q7" s="50">
        <f t="shared" si="3"/>
        <v>-35734.19</v>
      </c>
      <c r="U7" s="74" t="s">
        <v>42</v>
      </c>
      <c r="V7" s="74" t="s">
        <v>43</v>
      </c>
      <c r="W7" s="75">
        <v>4680.94</v>
      </c>
      <c r="X7" s="21">
        <f t="shared" si="4"/>
        <v>35095.06</v>
      </c>
      <c r="Y7" s="21">
        <f t="shared" si="5"/>
        <v>-80000</v>
      </c>
    </row>
    <row r="8" s="21" customFormat="1" ht="26.25" customHeight="1" spans="1:23">
      <c r="A8" s="47">
        <v>2090103</v>
      </c>
      <c r="B8" s="48" t="s">
        <v>1054</v>
      </c>
      <c r="C8" s="49"/>
      <c r="D8" s="50"/>
      <c r="E8" s="50"/>
      <c r="G8" s="51"/>
      <c r="H8" s="51"/>
      <c r="I8" s="66"/>
      <c r="J8" s="67"/>
      <c r="K8" s="50"/>
      <c r="L8" s="50"/>
      <c r="M8" s="51"/>
      <c r="N8" s="51"/>
      <c r="O8" s="66"/>
      <c r="P8" s="67"/>
      <c r="Q8" s="50"/>
      <c r="U8" s="74"/>
      <c r="V8" s="74"/>
      <c r="W8" s="75"/>
    </row>
    <row r="9" s="21" customFormat="1" ht="26.25" customHeight="1" spans="1:23">
      <c r="A9" s="47">
        <v>2090199</v>
      </c>
      <c r="B9" s="48" t="s">
        <v>1055</v>
      </c>
      <c r="C9" s="49">
        <v>420</v>
      </c>
      <c r="D9" s="50"/>
      <c r="E9" s="50"/>
      <c r="G9" s="51"/>
      <c r="H9" s="51"/>
      <c r="I9" s="66"/>
      <c r="J9" s="67"/>
      <c r="K9" s="50"/>
      <c r="L9" s="50"/>
      <c r="M9" s="51"/>
      <c r="N9" s="51"/>
      <c r="O9" s="66"/>
      <c r="P9" s="67"/>
      <c r="Q9" s="50"/>
      <c r="U9" s="74"/>
      <c r="V9" s="74"/>
      <c r="W9" s="75"/>
    </row>
    <row r="10" s="19" customFormat="1" ht="26.25" customHeight="1" spans="1:25">
      <c r="A10" s="43" t="s">
        <v>1056</v>
      </c>
      <c r="B10" s="43" t="s">
        <v>1057</v>
      </c>
      <c r="C10" s="52"/>
      <c r="D10" s="40"/>
      <c r="E10" s="40">
        <v>7616.62</v>
      </c>
      <c r="G10" s="42" t="s">
        <v>39</v>
      </c>
      <c r="H10" s="42" t="s">
        <v>40</v>
      </c>
      <c r="I10" s="63">
        <v>7616.62</v>
      </c>
      <c r="J10" s="24">
        <f t="shared" si="0"/>
        <v>-801</v>
      </c>
      <c r="K10" s="40">
        <f t="shared" si="1"/>
        <v>7616.62</v>
      </c>
      <c r="L10" s="40"/>
      <c r="M10" s="42" t="s">
        <v>39</v>
      </c>
      <c r="N10" s="42" t="s">
        <v>40</v>
      </c>
      <c r="O10" s="63">
        <v>7749.58</v>
      </c>
      <c r="P10" s="24">
        <f t="shared" si="2"/>
        <v>-801</v>
      </c>
      <c r="Q10" s="40">
        <f t="shared" si="3"/>
        <v>7749.58</v>
      </c>
      <c r="U10" s="70" t="s">
        <v>39</v>
      </c>
      <c r="V10" s="70" t="s">
        <v>40</v>
      </c>
      <c r="W10" s="71">
        <v>8475.47</v>
      </c>
      <c r="X10" s="19">
        <f t="shared" si="4"/>
        <v>-8475.47</v>
      </c>
      <c r="Y10" s="19">
        <f t="shared" si="5"/>
        <v>-801</v>
      </c>
    </row>
    <row r="11" s="19" customFormat="1" ht="26.25" customHeight="1" spans="1:25">
      <c r="A11" s="47" t="s">
        <v>1058</v>
      </c>
      <c r="B11" s="48" t="s">
        <v>1059</v>
      </c>
      <c r="C11" s="52"/>
      <c r="D11" s="40"/>
      <c r="E11" s="40">
        <v>3922.87</v>
      </c>
      <c r="G11" s="42" t="s">
        <v>42</v>
      </c>
      <c r="H11" s="42" t="s">
        <v>43</v>
      </c>
      <c r="I11" s="63">
        <v>3922.87</v>
      </c>
      <c r="J11" s="24">
        <f t="shared" si="0"/>
        <v>-80100</v>
      </c>
      <c r="K11" s="40">
        <f t="shared" si="1"/>
        <v>3922.87</v>
      </c>
      <c r="L11" s="40">
        <v>750</v>
      </c>
      <c r="M11" s="42" t="s">
        <v>42</v>
      </c>
      <c r="N11" s="42" t="s">
        <v>43</v>
      </c>
      <c r="O11" s="63">
        <v>4041.81</v>
      </c>
      <c r="P11" s="24">
        <f t="shared" si="2"/>
        <v>-80100</v>
      </c>
      <c r="Q11" s="40">
        <f t="shared" si="3"/>
        <v>4041.81</v>
      </c>
      <c r="U11" s="70" t="s">
        <v>42</v>
      </c>
      <c r="V11" s="70" t="s">
        <v>43</v>
      </c>
      <c r="W11" s="71">
        <v>4680.94</v>
      </c>
      <c r="X11" s="19">
        <f t="shared" si="4"/>
        <v>-4680.94</v>
      </c>
      <c r="Y11" s="19">
        <f t="shared" si="5"/>
        <v>-80100</v>
      </c>
    </row>
    <row r="12" s="19" customFormat="1" ht="26.25" customHeight="1" spans="1:25">
      <c r="A12" s="43" t="s">
        <v>1060</v>
      </c>
      <c r="B12" s="53" t="s">
        <v>1061</v>
      </c>
      <c r="C12" s="39">
        <f>SUM(C13:C15)</f>
        <v>15944</v>
      </c>
      <c r="D12" s="40"/>
      <c r="E12" s="40">
        <v>7616.62</v>
      </c>
      <c r="G12" s="42" t="s">
        <v>39</v>
      </c>
      <c r="H12" s="42" t="s">
        <v>40</v>
      </c>
      <c r="I12" s="63">
        <v>7616.62</v>
      </c>
      <c r="J12" s="24">
        <f t="shared" si="0"/>
        <v>-802</v>
      </c>
      <c r="K12" s="40">
        <f t="shared" si="1"/>
        <v>-8327.38</v>
      </c>
      <c r="L12" s="40"/>
      <c r="M12" s="42" t="s">
        <v>39</v>
      </c>
      <c r="N12" s="42" t="s">
        <v>40</v>
      </c>
      <c r="O12" s="63">
        <v>7749.58</v>
      </c>
      <c r="P12" s="24">
        <f t="shared" si="2"/>
        <v>-802</v>
      </c>
      <c r="Q12" s="40">
        <f t="shared" si="3"/>
        <v>-8194.42</v>
      </c>
      <c r="U12" s="70" t="s">
        <v>39</v>
      </c>
      <c r="V12" s="70" t="s">
        <v>40</v>
      </c>
      <c r="W12" s="71">
        <v>8475.47</v>
      </c>
      <c r="X12" s="19">
        <f t="shared" si="4"/>
        <v>7468.53</v>
      </c>
      <c r="Y12" s="19">
        <f t="shared" si="5"/>
        <v>-802</v>
      </c>
    </row>
    <row r="13" s="19" customFormat="1" ht="26.25" customHeight="1" spans="1:25">
      <c r="A13" s="47">
        <v>2090301</v>
      </c>
      <c r="B13" s="48" t="s">
        <v>1062</v>
      </c>
      <c r="C13" s="49">
        <v>8162</v>
      </c>
      <c r="D13" s="40"/>
      <c r="E13" s="40">
        <v>3922.87</v>
      </c>
      <c r="G13" s="42" t="s">
        <v>42</v>
      </c>
      <c r="H13" s="42" t="s">
        <v>43</v>
      </c>
      <c r="I13" s="63">
        <v>3922.87</v>
      </c>
      <c r="J13" s="24">
        <f t="shared" si="0"/>
        <v>-80200</v>
      </c>
      <c r="K13" s="40">
        <f t="shared" si="1"/>
        <v>-4239.13</v>
      </c>
      <c r="L13" s="40">
        <v>750</v>
      </c>
      <c r="M13" s="42" t="s">
        <v>42</v>
      </c>
      <c r="N13" s="42" t="s">
        <v>43</v>
      </c>
      <c r="O13" s="63">
        <v>4041.81</v>
      </c>
      <c r="P13" s="24">
        <f t="shared" si="2"/>
        <v>-80200</v>
      </c>
      <c r="Q13" s="40">
        <f t="shared" si="3"/>
        <v>-4120.19</v>
      </c>
      <c r="U13" s="70" t="s">
        <v>42</v>
      </c>
      <c r="V13" s="70" t="s">
        <v>43</v>
      </c>
      <c r="W13" s="71">
        <v>4680.94</v>
      </c>
      <c r="X13" s="19">
        <f t="shared" si="4"/>
        <v>3481.06</v>
      </c>
      <c r="Y13" s="19">
        <f t="shared" si="5"/>
        <v>-80200</v>
      </c>
    </row>
    <row r="14" s="19" customFormat="1" ht="26.25" customHeight="1" spans="1:23">
      <c r="A14" s="47">
        <v>2090302</v>
      </c>
      <c r="B14" s="48" t="s">
        <v>1063</v>
      </c>
      <c r="C14" s="49">
        <v>7452</v>
      </c>
      <c r="D14" s="40"/>
      <c r="E14" s="40"/>
      <c r="G14" s="42"/>
      <c r="H14" s="42"/>
      <c r="I14" s="63"/>
      <c r="J14" s="24"/>
      <c r="K14" s="40"/>
      <c r="L14" s="40"/>
      <c r="M14" s="42"/>
      <c r="N14" s="42"/>
      <c r="O14" s="63"/>
      <c r="P14" s="24"/>
      <c r="Q14" s="40"/>
      <c r="U14" s="70"/>
      <c r="V14" s="70"/>
      <c r="W14" s="71"/>
    </row>
    <row r="15" s="19" customFormat="1" ht="26.25" customHeight="1" spans="1:23">
      <c r="A15" s="47">
        <v>2090399</v>
      </c>
      <c r="B15" s="48" t="s">
        <v>72</v>
      </c>
      <c r="C15" s="49">
        <v>330</v>
      </c>
      <c r="D15" s="40"/>
      <c r="E15" s="40"/>
      <c r="G15" s="42"/>
      <c r="H15" s="42"/>
      <c r="I15" s="63"/>
      <c r="J15" s="24"/>
      <c r="K15" s="40"/>
      <c r="L15" s="40"/>
      <c r="M15" s="42"/>
      <c r="N15" s="42"/>
      <c r="O15" s="63"/>
      <c r="P15" s="24"/>
      <c r="Q15" s="40"/>
      <c r="U15" s="70"/>
      <c r="V15" s="70"/>
      <c r="W15" s="71"/>
    </row>
    <row r="16" s="19" customFormat="1" ht="26.25" customHeight="1" spans="1:23">
      <c r="A16" s="43" t="s">
        <v>1064</v>
      </c>
      <c r="B16" s="54" t="s">
        <v>1065</v>
      </c>
      <c r="C16" s="39">
        <f>SUM(C17:C19)</f>
        <v>16605</v>
      </c>
      <c r="D16" s="40"/>
      <c r="E16" s="40"/>
      <c r="G16" s="42"/>
      <c r="H16" s="42"/>
      <c r="I16" s="63"/>
      <c r="J16" s="24"/>
      <c r="K16" s="40"/>
      <c r="L16" s="40"/>
      <c r="M16" s="42"/>
      <c r="N16" s="42"/>
      <c r="O16" s="63"/>
      <c r="P16" s="24"/>
      <c r="Q16" s="40"/>
      <c r="U16" s="70"/>
      <c r="V16" s="70"/>
      <c r="W16" s="71"/>
    </row>
    <row r="17" s="19" customFormat="1" ht="26.25" customHeight="1" spans="1:23">
      <c r="A17" s="47">
        <v>2091001</v>
      </c>
      <c r="B17" s="48" t="s">
        <v>1066</v>
      </c>
      <c r="C17" s="49">
        <v>16060</v>
      </c>
      <c r="D17" s="40"/>
      <c r="E17" s="40"/>
      <c r="G17" s="42"/>
      <c r="H17" s="42"/>
      <c r="I17" s="63"/>
      <c r="J17" s="24"/>
      <c r="K17" s="40"/>
      <c r="L17" s="40"/>
      <c r="M17" s="42"/>
      <c r="N17" s="42"/>
      <c r="O17" s="63"/>
      <c r="P17" s="24"/>
      <c r="Q17" s="40"/>
      <c r="U17" s="70"/>
      <c r="V17" s="70"/>
      <c r="W17" s="71"/>
    </row>
    <row r="18" s="19" customFormat="1" ht="26.25" customHeight="1" spans="1:23">
      <c r="A18" s="47">
        <v>2091002</v>
      </c>
      <c r="B18" s="48" t="s">
        <v>1067</v>
      </c>
      <c r="C18" s="49">
        <v>530</v>
      </c>
      <c r="D18" s="40"/>
      <c r="E18" s="40"/>
      <c r="G18" s="42"/>
      <c r="H18" s="42"/>
      <c r="I18" s="63"/>
      <c r="J18" s="24"/>
      <c r="K18" s="40"/>
      <c r="L18" s="40"/>
      <c r="M18" s="42"/>
      <c r="N18" s="42"/>
      <c r="O18" s="63"/>
      <c r="P18" s="24"/>
      <c r="Q18" s="40"/>
      <c r="U18" s="70"/>
      <c r="V18" s="70"/>
      <c r="W18" s="71"/>
    </row>
    <row r="19" s="19" customFormat="1" ht="26.25" customHeight="1" spans="1:23">
      <c r="A19" s="47">
        <v>2091099</v>
      </c>
      <c r="B19" s="48" t="s">
        <v>72</v>
      </c>
      <c r="C19" s="49">
        <v>15</v>
      </c>
      <c r="D19" s="40"/>
      <c r="E19" s="40"/>
      <c r="G19" s="42"/>
      <c r="H19" s="42"/>
      <c r="I19" s="63"/>
      <c r="J19" s="24"/>
      <c r="K19" s="40"/>
      <c r="L19" s="40"/>
      <c r="M19" s="42"/>
      <c r="N19" s="42"/>
      <c r="O19" s="63"/>
      <c r="P19" s="24"/>
      <c r="Q19" s="40"/>
      <c r="U19" s="70"/>
      <c r="V19" s="70"/>
      <c r="W19" s="71"/>
    </row>
    <row r="20" s="19" customFormat="1" ht="26.25" customHeight="1" spans="1:23">
      <c r="A20" s="43" t="s">
        <v>1068</v>
      </c>
      <c r="B20" s="54" t="s">
        <v>1069</v>
      </c>
      <c r="C20" s="39">
        <f>SUM(C21)</f>
        <v>36190</v>
      </c>
      <c r="D20" s="40"/>
      <c r="E20" s="40"/>
      <c r="G20" s="42"/>
      <c r="H20" s="42"/>
      <c r="I20" s="63"/>
      <c r="J20" s="24"/>
      <c r="K20" s="40"/>
      <c r="L20" s="40"/>
      <c r="M20" s="42"/>
      <c r="N20" s="42"/>
      <c r="O20" s="63"/>
      <c r="P20" s="24"/>
      <c r="Q20" s="40"/>
      <c r="U20" s="70"/>
      <c r="V20" s="70"/>
      <c r="W20" s="71"/>
    </row>
    <row r="21" s="19" customFormat="1" ht="26.25" customHeight="1" spans="1:23">
      <c r="A21" s="47" t="s">
        <v>1070</v>
      </c>
      <c r="B21" s="55" t="s">
        <v>1071</v>
      </c>
      <c r="C21" s="52">
        <v>36190</v>
      </c>
      <c r="D21" s="40"/>
      <c r="E21" s="40"/>
      <c r="G21" s="42"/>
      <c r="H21" s="42"/>
      <c r="I21" s="63"/>
      <c r="J21" s="24"/>
      <c r="K21" s="40"/>
      <c r="L21" s="40"/>
      <c r="M21" s="42"/>
      <c r="N21" s="42"/>
      <c r="O21" s="63"/>
      <c r="P21" s="24"/>
      <c r="Q21" s="40"/>
      <c r="U21" s="70"/>
      <c r="V21" s="70"/>
      <c r="W21" s="71"/>
    </row>
    <row r="22" s="19" customFormat="1" ht="26.25" customHeight="1" spans="1:25">
      <c r="A22" s="43" t="s">
        <v>1072</v>
      </c>
      <c r="B22" s="54" t="s">
        <v>1073</v>
      </c>
      <c r="C22" s="39">
        <f>SUM(C23:C25)</f>
        <v>25600</v>
      </c>
      <c r="D22" s="56"/>
      <c r="E22" s="56">
        <v>135.6</v>
      </c>
      <c r="G22" s="42" t="s">
        <v>45</v>
      </c>
      <c r="H22" s="42" t="s">
        <v>46</v>
      </c>
      <c r="I22" s="63">
        <v>135.6</v>
      </c>
      <c r="J22" s="24">
        <f>G22-A22</f>
        <v>1989287</v>
      </c>
      <c r="K22" s="40">
        <f>I22-C22</f>
        <v>-25464.4</v>
      </c>
      <c r="L22" s="40"/>
      <c r="M22" s="42" t="s">
        <v>45</v>
      </c>
      <c r="N22" s="42" t="s">
        <v>46</v>
      </c>
      <c r="O22" s="63">
        <v>135.6</v>
      </c>
      <c r="P22" s="24">
        <f>M22-A22</f>
        <v>1989287</v>
      </c>
      <c r="Q22" s="40">
        <f>O22-C22</f>
        <v>-25464.4</v>
      </c>
      <c r="U22" s="70" t="s">
        <v>45</v>
      </c>
      <c r="V22" s="70" t="s">
        <v>46</v>
      </c>
      <c r="W22" s="71">
        <v>135.6</v>
      </c>
      <c r="X22" s="19">
        <f>C22-W22</f>
        <v>25464.4</v>
      </c>
      <c r="Y22" s="19">
        <f>U22-A22</f>
        <v>1989287</v>
      </c>
    </row>
    <row r="23" s="19" customFormat="1" ht="26.25" customHeight="1" spans="1:23">
      <c r="A23" s="47">
        <v>2091201</v>
      </c>
      <c r="B23" s="48" t="s">
        <v>1074</v>
      </c>
      <c r="C23" s="49">
        <v>23312</v>
      </c>
      <c r="D23" s="56"/>
      <c r="E23" s="56"/>
      <c r="G23" s="42"/>
      <c r="H23" s="42"/>
      <c r="I23" s="63"/>
      <c r="J23" s="24"/>
      <c r="K23" s="40"/>
      <c r="L23" s="40"/>
      <c r="M23" s="42"/>
      <c r="N23" s="42"/>
      <c r="O23" s="63"/>
      <c r="P23" s="24"/>
      <c r="Q23" s="40"/>
      <c r="U23" s="70"/>
      <c r="V23" s="70"/>
      <c r="W23" s="71"/>
    </row>
    <row r="24" s="19" customFormat="1" ht="26.25" customHeight="1" spans="1:23">
      <c r="A24" s="47">
        <v>2091202</v>
      </c>
      <c r="B24" s="48" t="s">
        <v>1075</v>
      </c>
      <c r="C24" s="49"/>
      <c r="D24" s="56"/>
      <c r="E24" s="56"/>
      <c r="G24" s="42"/>
      <c r="H24" s="42"/>
      <c r="I24" s="63"/>
      <c r="J24" s="24"/>
      <c r="K24" s="40"/>
      <c r="L24" s="40"/>
      <c r="M24" s="42"/>
      <c r="N24" s="42"/>
      <c r="O24" s="63"/>
      <c r="P24" s="24"/>
      <c r="Q24" s="40"/>
      <c r="U24" s="70"/>
      <c r="V24" s="70"/>
      <c r="W24" s="71"/>
    </row>
    <row r="25" s="19" customFormat="1" ht="26.25" customHeight="1" spans="1:25">
      <c r="A25" s="47">
        <v>2091299</v>
      </c>
      <c r="B25" s="48" t="s">
        <v>1076</v>
      </c>
      <c r="C25" s="49">
        <v>2288</v>
      </c>
      <c r="D25" s="40"/>
      <c r="E25" s="40">
        <v>7616.62</v>
      </c>
      <c r="G25" s="42" t="s">
        <v>39</v>
      </c>
      <c r="H25" s="42" t="s">
        <v>40</v>
      </c>
      <c r="I25" s="63">
        <v>7616.62</v>
      </c>
      <c r="J25" s="24">
        <f>G25-A25</f>
        <v>-2071198</v>
      </c>
      <c r="K25" s="40">
        <f>I25-C25</f>
        <v>5328.62</v>
      </c>
      <c r="L25" s="40"/>
      <c r="M25" s="42" t="s">
        <v>39</v>
      </c>
      <c r="N25" s="42" t="s">
        <v>40</v>
      </c>
      <c r="O25" s="63">
        <v>7749.58</v>
      </c>
      <c r="P25" s="24">
        <f>M25-A25</f>
        <v>-2071198</v>
      </c>
      <c r="Q25" s="40">
        <f>O25-C25</f>
        <v>5461.58</v>
      </c>
      <c r="U25" s="70" t="s">
        <v>39</v>
      </c>
      <c r="V25" s="70" t="s">
        <v>40</v>
      </c>
      <c r="W25" s="71">
        <v>8475.47</v>
      </c>
      <c r="X25" s="19">
        <f>C25-W25</f>
        <v>-6187.47</v>
      </c>
      <c r="Y25" s="19">
        <f>U25-A25</f>
        <v>-2071198</v>
      </c>
    </row>
    <row r="26" s="22" customFormat="1" ht="26.25" customHeight="1" spans="1:23">
      <c r="A26" s="37" t="s">
        <v>1077</v>
      </c>
      <c r="B26" s="38" t="s">
        <v>1078</v>
      </c>
      <c r="C26" s="52"/>
      <c r="D26" s="57"/>
      <c r="E26" s="57"/>
      <c r="G26" s="58"/>
      <c r="H26" s="58"/>
      <c r="I26" s="68"/>
      <c r="J26" s="69"/>
      <c r="K26" s="57"/>
      <c r="L26" s="57"/>
      <c r="M26" s="58"/>
      <c r="N26" s="58"/>
      <c r="O26" s="68"/>
      <c r="P26" s="69"/>
      <c r="Q26" s="57"/>
      <c r="U26" s="76"/>
      <c r="V26" s="76"/>
      <c r="W26" s="77"/>
    </row>
    <row r="27" s="19" customFormat="1" ht="26.25" customHeight="1" spans="1:24">
      <c r="A27" s="59" t="s">
        <v>814</v>
      </c>
      <c r="B27" s="60"/>
      <c r="C27" s="61">
        <f>C26+C5</f>
        <v>134535</v>
      </c>
      <c r="G27" s="36" t="str">
        <f>""</f>
        <v/>
      </c>
      <c r="H27" s="36" t="str">
        <f>""</f>
        <v/>
      </c>
      <c r="I27" s="36" t="str">
        <f>""</f>
        <v/>
      </c>
      <c r="J27" s="24"/>
      <c r="M27" s="36" t="str">
        <f>""</f>
        <v/>
      </c>
      <c r="N27" s="62" t="str">
        <f>""</f>
        <v/>
      </c>
      <c r="O27" s="36" t="str">
        <f>""</f>
        <v/>
      </c>
      <c r="W27" s="78" t="e">
        <f>W28+#REF!+#REF!+#REF!+#REF!+#REF!+#REF!+#REF!+#REF!+#REF!+#REF!+#REF!+#REF!+#REF!+#REF!+#REF!+#REF!+#REF!+#REF!+#REF!+#REF!</f>
        <v>#REF!</v>
      </c>
      <c r="X27" s="78" t="e">
        <f>X28+#REF!+#REF!+#REF!+#REF!+#REF!+#REF!+#REF!+#REF!+#REF!+#REF!+#REF!+#REF!+#REF!+#REF!+#REF!+#REF!+#REF!+#REF!+#REF!+#REF!</f>
        <v>#REF!</v>
      </c>
    </row>
    <row r="28" ht="19.5" customHeight="1" spans="17:25">
      <c r="Q28" s="79"/>
      <c r="U28" s="80" t="s">
        <v>55</v>
      </c>
      <c r="V28" s="80" t="s">
        <v>56</v>
      </c>
      <c r="W28" s="81">
        <v>19998</v>
      </c>
      <c r="X28" s="25">
        <f>C28-W28</f>
        <v>-19998</v>
      </c>
      <c r="Y28" s="25">
        <f>U28-A28</f>
        <v>232</v>
      </c>
    </row>
    <row r="29" ht="19.5" customHeight="1" spans="17:25">
      <c r="Q29" s="79"/>
      <c r="U29" s="80" t="s">
        <v>58</v>
      </c>
      <c r="V29" s="80" t="s">
        <v>59</v>
      </c>
      <c r="W29" s="81">
        <v>19998</v>
      </c>
      <c r="X29" s="25">
        <f>C29-W29</f>
        <v>-19998</v>
      </c>
      <c r="Y29" s="25">
        <f>U29-A29</f>
        <v>23203</v>
      </c>
    </row>
    <row r="30" ht="19.5" customHeight="1" spans="17:25">
      <c r="Q30" s="79"/>
      <c r="U30" s="80" t="s">
        <v>61</v>
      </c>
      <c r="V30" s="80" t="s">
        <v>62</v>
      </c>
      <c r="W30" s="81">
        <v>19998</v>
      </c>
      <c r="X30" s="25">
        <f>C30-W30</f>
        <v>-19998</v>
      </c>
      <c r="Y30" s="25">
        <f>U30-A30</f>
        <v>2320301</v>
      </c>
    </row>
    <row r="31" ht="19.5" customHeight="1" spans="17:17">
      <c r="Q31" s="79"/>
    </row>
    <row r="32" ht="19.5" customHeight="1" spans="17:17">
      <c r="Q32" s="79"/>
    </row>
    <row r="33" ht="19.5" customHeight="1" spans="17:17">
      <c r="Q33" s="79"/>
    </row>
    <row r="34" ht="19.5" customHeight="1" spans="17:17">
      <c r="Q34" s="79"/>
    </row>
    <row r="35" ht="19.5" customHeight="1" spans="17:17">
      <c r="Q35" s="79"/>
    </row>
    <row r="36" ht="19.5" customHeight="1" spans="17:17">
      <c r="Q36" s="79"/>
    </row>
    <row r="37" ht="19.5" customHeight="1" spans="17:17">
      <c r="Q37" s="79"/>
    </row>
    <row r="38" ht="19.5" customHeight="1" spans="17:17">
      <c r="Q38" s="79"/>
    </row>
    <row r="39" ht="19.5" customHeight="1" spans="17:17">
      <c r="Q39" s="79"/>
    </row>
    <row r="40" ht="19.5" customHeight="1" spans="17:17">
      <c r="Q40" s="79"/>
    </row>
    <row r="41" ht="19.5" customHeight="1" spans="17:17">
      <c r="Q41" s="79"/>
    </row>
    <row r="42" ht="19.5" customHeight="1" spans="17:17">
      <c r="Q42" s="79"/>
    </row>
    <row r="43" ht="19.5" customHeight="1" spans="17:17">
      <c r="Q43" s="79"/>
    </row>
  </sheetData>
  <mergeCells count="2">
    <mergeCell ref="A2:C2"/>
    <mergeCell ref="A27:B27"/>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C16"/>
  <sheetViews>
    <sheetView workbookViewId="0">
      <selection activeCell="N27" sqref="N27"/>
    </sheetView>
  </sheetViews>
  <sheetFormatPr defaultColWidth="9" defaultRowHeight="13.5" outlineLevelCol="2"/>
  <cols>
    <col min="1" max="1" width="42.875" customWidth="1"/>
    <col min="2" max="2" width="17.875" customWidth="1"/>
    <col min="3" max="3" width="13.125" customWidth="1"/>
  </cols>
  <sheetData>
    <row r="1" ht="15" spans="1:1">
      <c r="A1" s="1" t="s">
        <v>1079</v>
      </c>
    </row>
    <row r="2" ht="23.25" spans="1:3">
      <c r="A2" s="2" t="s">
        <v>1080</v>
      </c>
      <c r="B2" s="3"/>
      <c r="C2" s="3"/>
    </row>
    <row r="3" ht="15.75" spans="1:3">
      <c r="A3" s="4"/>
      <c r="B3" s="4"/>
      <c r="C3" s="5" t="s">
        <v>1081</v>
      </c>
    </row>
    <row r="4" ht="32.25" customHeight="1" spans="1:3">
      <c r="A4" s="6" t="s">
        <v>3</v>
      </c>
      <c r="B4" s="6" t="s">
        <v>819</v>
      </c>
      <c r="C4" s="6" t="s">
        <v>1082</v>
      </c>
    </row>
    <row r="5" ht="32.25" customHeight="1" spans="1:3">
      <c r="A5" s="7" t="s">
        <v>1083</v>
      </c>
      <c r="B5" s="7"/>
      <c r="C5" s="18" t="s">
        <v>1084</v>
      </c>
    </row>
    <row r="6" ht="32.25" customHeight="1" spans="1:3">
      <c r="A6" s="7" t="s">
        <v>1085</v>
      </c>
      <c r="B6" s="18" t="s">
        <v>1086</v>
      </c>
      <c r="C6" s="18"/>
    </row>
    <row r="7" ht="32.25" customHeight="1" spans="1:3">
      <c r="A7" s="7" t="s">
        <v>1087</v>
      </c>
      <c r="B7" s="18"/>
      <c r="C7" s="18"/>
    </row>
    <row r="8" ht="32.25" customHeight="1" spans="1:3">
      <c r="A8" s="7" t="s">
        <v>1088</v>
      </c>
      <c r="B8" s="18" t="s">
        <v>1086</v>
      </c>
      <c r="C8" s="18"/>
    </row>
    <row r="9" ht="32.25" customHeight="1" spans="1:3">
      <c r="A9" s="9" t="s">
        <v>1089</v>
      </c>
      <c r="B9" s="10"/>
      <c r="C9" s="8"/>
    </row>
    <row r="10" ht="32.25" customHeight="1" spans="1:3">
      <c r="A10" s="11" t="s">
        <v>1090</v>
      </c>
      <c r="B10" s="10"/>
      <c r="C10" s="8"/>
    </row>
    <row r="11" ht="32.25" customHeight="1" spans="1:3">
      <c r="A11" s="11" t="s">
        <v>1091</v>
      </c>
      <c r="B11" s="10"/>
      <c r="C11" s="8"/>
    </row>
    <row r="12" ht="32.25" customHeight="1" spans="1:3">
      <c r="A12" s="7" t="s">
        <v>1092</v>
      </c>
      <c r="B12" s="7"/>
      <c r="C12" s="8">
        <v>0.46</v>
      </c>
    </row>
    <row r="13" ht="32.25" customHeight="1" spans="1:3">
      <c r="A13" s="7" t="s">
        <v>1093</v>
      </c>
      <c r="B13" s="12"/>
      <c r="C13" s="8">
        <v>40.71</v>
      </c>
    </row>
    <row r="14" ht="32.25" customHeight="1" spans="1:3">
      <c r="A14" s="9" t="s">
        <v>1094</v>
      </c>
      <c r="B14" s="10"/>
      <c r="C14" s="13"/>
    </row>
    <row r="15" ht="32.25" customHeight="1" spans="1:3">
      <c r="A15" s="14" t="s">
        <v>1095</v>
      </c>
      <c r="B15" s="15"/>
      <c r="C15" s="13"/>
    </row>
    <row r="16" ht="15.75" spans="1:3">
      <c r="A16" s="16" t="s">
        <v>1096</v>
      </c>
      <c r="B16" s="17"/>
      <c r="C16" s="17"/>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8"/>
  <sheetViews>
    <sheetView topLeftCell="A13" workbookViewId="0">
      <selection activeCell="B5" sqref="B5"/>
    </sheetView>
  </sheetViews>
  <sheetFormatPr defaultColWidth="7" defaultRowHeight="15"/>
  <cols>
    <col min="1" max="1" width="35.125" style="23" customWidth="1"/>
    <col min="2" max="2" width="24.25" style="24" customWidth="1"/>
    <col min="3" max="3" width="10.375" style="19" hidden="1" customWidth="1"/>
    <col min="4" max="4" width="9.625" style="25" hidden="1" customWidth="1"/>
    <col min="5" max="5" width="8.125" style="25" hidden="1" customWidth="1"/>
    <col min="6" max="6" width="9.625" style="26" hidden="1" customWidth="1"/>
    <col min="7" max="7" width="17.5" style="26" hidden="1" customWidth="1"/>
    <col min="8" max="8" width="12.5" style="27" hidden="1" customWidth="1"/>
    <col min="9" max="9" width="7" style="28" hidden="1" customWidth="1"/>
    <col min="10" max="11" width="7" style="25" hidden="1" customWidth="1"/>
    <col min="12" max="12" width="13.875" style="25" hidden="1" customWidth="1"/>
    <col min="13" max="13" width="7.875" style="25" hidden="1" customWidth="1"/>
    <col min="14" max="14" width="9.5" style="25" hidden="1" customWidth="1"/>
    <col min="15" max="15" width="6.875" style="25" hidden="1" customWidth="1"/>
    <col min="16" max="16" width="9" style="25" hidden="1" customWidth="1"/>
    <col min="17" max="17" width="5.875" style="25" hidden="1" customWidth="1"/>
    <col min="18" max="18" width="5.25" style="25" hidden="1" customWidth="1"/>
    <col min="19" max="19" width="6.5" style="25" hidden="1" customWidth="1"/>
    <col min="20" max="21" width="7" style="25" hidden="1" customWidth="1"/>
    <col min="22" max="22" width="10.625" style="25" hidden="1" customWidth="1"/>
    <col min="23" max="23" width="10.5" style="25" hidden="1" customWidth="1"/>
    <col min="24" max="24" width="7" style="25" hidden="1" customWidth="1"/>
    <col min="25" max="16384" width="7" style="25"/>
  </cols>
  <sheetData>
    <row r="1" ht="29.25" customHeight="1" spans="1:1">
      <c r="A1" s="1" t="s">
        <v>29</v>
      </c>
    </row>
    <row r="2" ht="28.5" customHeight="1" spans="1:8">
      <c r="A2" s="29" t="s">
        <v>30</v>
      </c>
      <c r="B2" s="31"/>
      <c r="F2" s="25"/>
      <c r="G2" s="25"/>
      <c r="H2" s="25"/>
    </row>
    <row r="3" s="19" customFormat="1" ht="21.75" customHeight="1" spans="1:12">
      <c r="A3" s="23"/>
      <c r="B3" s="154" t="s">
        <v>31</v>
      </c>
      <c r="D3" s="19">
        <v>12.11</v>
      </c>
      <c r="F3" s="19">
        <v>12.22</v>
      </c>
      <c r="I3" s="24"/>
      <c r="L3" s="19">
        <v>1.2</v>
      </c>
    </row>
    <row r="4" s="19" customFormat="1" ht="39" customHeight="1" spans="1:14">
      <c r="A4" s="127" t="s">
        <v>3</v>
      </c>
      <c r="B4" s="35" t="s">
        <v>4</v>
      </c>
      <c r="F4" s="36" t="s">
        <v>32</v>
      </c>
      <c r="G4" s="36" t="s">
        <v>33</v>
      </c>
      <c r="H4" s="36" t="s">
        <v>34</v>
      </c>
      <c r="I4" s="24"/>
      <c r="L4" s="36" t="s">
        <v>32</v>
      </c>
      <c r="M4" s="62" t="s">
        <v>33</v>
      </c>
      <c r="N4" s="36" t="s">
        <v>34</v>
      </c>
    </row>
    <row r="5" s="23" customFormat="1" ht="24.75" customHeight="1" spans="1:24">
      <c r="A5" s="155" t="s">
        <v>35</v>
      </c>
      <c r="B5" s="277">
        <f>SUM(B6:B31)</f>
        <v>428000.49106</v>
      </c>
      <c r="C5" s="23">
        <v>105429</v>
      </c>
      <c r="D5" s="23">
        <v>595734.14</v>
      </c>
      <c r="E5" s="23">
        <f>104401+13602</f>
        <v>118003</v>
      </c>
      <c r="F5" s="156" t="s">
        <v>36</v>
      </c>
      <c r="G5" s="156" t="s">
        <v>37</v>
      </c>
      <c r="H5" s="156">
        <v>596221.15</v>
      </c>
      <c r="I5" s="23" t="e">
        <f>F5-A5</f>
        <v>#VALUE!</v>
      </c>
      <c r="J5" s="23">
        <f>H5-B5</f>
        <v>168220.65894</v>
      </c>
      <c r="K5" s="23">
        <v>75943</v>
      </c>
      <c r="L5" s="156" t="s">
        <v>36</v>
      </c>
      <c r="M5" s="156" t="s">
        <v>37</v>
      </c>
      <c r="N5" s="156">
        <v>643048.95</v>
      </c>
      <c r="O5" s="23" t="e">
        <f>L5-A5</f>
        <v>#VALUE!</v>
      </c>
      <c r="P5" s="23">
        <f>N5-B5</f>
        <v>215048.45894</v>
      </c>
      <c r="R5" s="23">
        <v>717759</v>
      </c>
      <c r="T5" s="159" t="s">
        <v>36</v>
      </c>
      <c r="U5" s="159" t="s">
        <v>37</v>
      </c>
      <c r="V5" s="159">
        <v>659380.53</v>
      </c>
      <c r="W5" s="23">
        <f>B5-V5</f>
        <v>-231380.03894</v>
      </c>
      <c r="X5" s="23" t="e">
        <f>T5-A5</f>
        <v>#VALUE!</v>
      </c>
    </row>
    <row r="6" s="143" customFormat="1" ht="20.25" customHeight="1" spans="1:24">
      <c r="A6" s="157" t="s">
        <v>38</v>
      </c>
      <c r="B6" s="220">
        <v>31914.47</v>
      </c>
      <c r="D6" s="143">
        <v>7616.62</v>
      </c>
      <c r="F6" s="46" t="s">
        <v>39</v>
      </c>
      <c r="G6" s="46" t="s">
        <v>40</v>
      </c>
      <c r="H6" s="46">
        <v>7616.62</v>
      </c>
      <c r="I6" s="143" t="e">
        <f>F6-#REF!</f>
        <v>#REF!</v>
      </c>
      <c r="J6" s="143" t="e">
        <f>H6-#REF!</f>
        <v>#REF!</v>
      </c>
      <c r="L6" s="46" t="s">
        <v>39</v>
      </c>
      <c r="M6" s="46" t="s">
        <v>40</v>
      </c>
      <c r="N6" s="46">
        <v>7749.58</v>
      </c>
      <c r="O6" s="143" t="e">
        <f>L6-#REF!</f>
        <v>#REF!</v>
      </c>
      <c r="P6" s="143" t="e">
        <f>N6-#REF!</f>
        <v>#REF!</v>
      </c>
      <c r="T6" s="72" t="s">
        <v>39</v>
      </c>
      <c r="U6" s="72" t="s">
        <v>40</v>
      </c>
      <c r="V6" s="72">
        <v>8475.47</v>
      </c>
      <c r="W6" s="143" t="e">
        <f>#REF!-V6</f>
        <v>#REF!</v>
      </c>
      <c r="X6" s="143" t="e">
        <f>T6-#REF!</f>
        <v>#REF!</v>
      </c>
    </row>
    <row r="7" s="145" customFormat="1" ht="20.25" customHeight="1" spans="1:24">
      <c r="A7" s="157" t="s">
        <v>41</v>
      </c>
      <c r="B7" s="278"/>
      <c r="D7" s="145">
        <v>3922.87</v>
      </c>
      <c r="F7" s="51" t="s">
        <v>42</v>
      </c>
      <c r="G7" s="51" t="s">
        <v>43</v>
      </c>
      <c r="H7" s="51">
        <v>3922.87</v>
      </c>
      <c r="I7" s="145" t="e">
        <f>F7-#REF!</f>
        <v>#REF!</v>
      </c>
      <c r="J7" s="145" t="e">
        <f>H7-#REF!</f>
        <v>#REF!</v>
      </c>
      <c r="K7" s="145">
        <v>750</v>
      </c>
      <c r="L7" s="51" t="s">
        <v>42</v>
      </c>
      <c r="M7" s="51" t="s">
        <v>43</v>
      </c>
      <c r="N7" s="51">
        <v>4041.81</v>
      </c>
      <c r="O7" s="145" t="e">
        <f>L7-#REF!</f>
        <v>#REF!</v>
      </c>
      <c r="P7" s="145" t="e">
        <f>N7-#REF!</f>
        <v>#REF!</v>
      </c>
      <c r="T7" s="74" t="s">
        <v>42</v>
      </c>
      <c r="U7" s="74" t="s">
        <v>43</v>
      </c>
      <c r="V7" s="74">
        <v>4680.94</v>
      </c>
      <c r="W7" s="145" t="e">
        <f>#REF!-V7</f>
        <v>#REF!</v>
      </c>
      <c r="X7" s="145" t="e">
        <f>T7-#REF!</f>
        <v>#REF!</v>
      </c>
    </row>
    <row r="8" s="19" customFormat="1" ht="20.25" customHeight="1" spans="1:24">
      <c r="A8" s="157" t="s">
        <v>44</v>
      </c>
      <c r="B8" s="278">
        <v>17.5</v>
      </c>
      <c r="C8" s="56"/>
      <c r="D8" s="56">
        <v>135.6</v>
      </c>
      <c r="F8" s="42" t="s">
        <v>45</v>
      </c>
      <c r="G8" s="42" t="s">
        <v>46</v>
      </c>
      <c r="H8" s="63">
        <v>135.6</v>
      </c>
      <c r="I8" s="24" t="e">
        <f>F8-#REF!</f>
        <v>#REF!</v>
      </c>
      <c r="J8" s="40" t="e">
        <f>H8-#REF!</f>
        <v>#REF!</v>
      </c>
      <c r="K8" s="40"/>
      <c r="L8" s="42" t="s">
        <v>45</v>
      </c>
      <c r="M8" s="42" t="s">
        <v>46</v>
      </c>
      <c r="N8" s="63">
        <v>135.6</v>
      </c>
      <c r="O8" s="24" t="e">
        <f>L8-#REF!</f>
        <v>#REF!</v>
      </c>
      <c r="P8" s="40" t="e">
        <f>N8-#REF!</f>
        <v>#REF!</v>
      </c>
      <c r="T8" s="70" t="s">
        <v>45</v>
      </c>
      <c r="U8" s="70" t="s">
        <v>46</v>
      </c>
      <c r="V8" s="71">
        <v>135.6</v>
      </c>
      <c r="W8" s="19" t="e">
        <f>#REF!-V8</f>
        <v>#REF!</v>
      </c>
      <c r="X8" s="19" t="e">
        <f>T8-#REF!</f>
        <v>#REF!</v>
      </c>
    </row>
    <row r="9" s="19" customFormat="1" ht="20.25" customHeight="1" spans="1:24">
      <c r="A9" s="157" t="s">
        <v>47</v>
      </c>
      <c r="B9" s="220">
        <v>12193.6932</v>
      </c>
      <c r="C9" s="40">
        <v>105429</v>
      </c>
      <c r="D9" s="41">
        <v>595734.14</v>
      </c>
      <c r="E9" s="19">
        <f>104401+13602</f>
        <v>118003</v>
      </c>
      <c r="F9" s="42" t="s">
        <v>36</v>
      </c>
      <c r="G9" s="42" t="s">
        <v>37</v>
      </c>
      <c r="H9" s="63">
        <v>596221.15</v>
      </c>
      <c r="I9" s="24" t="e">
        <f>F9-A32</f>
        <v>#VALUE!</v>
      </c>
      <c r="J9" s="40">
        <f>H9-B32</f>
        <v>596221.15</v>
      </c>
      <c r="K9" s="40">
        <v>75943</v>
      </c>
      <c r="L9" s="42" t="s">
        <v>36</v>
      </c>
      <c r="M9" s="42" t="s">
        <v>37</v>
      </c>
      <c r="N9" s="63">
        <v>643048.95</v>
      </c>
      <c r="O9" s="24" t="e">
        <f>L9-A32</f>
        <v>#VALUE!</v>
      </c>
      <c r="P9" s="40">
        <f>N9-B32</f>
        <v>643048.95</v>
      </c>
      <c r="R9" s="19">
        <v>717759</v>
      </c>
      <c r="T9" s="70" t="s">
        <v>36</v>
      </c>
      <c r="U9" s="70" t="s">
        <v>37</v>
      </c>
      <c r="V9" s="71">
        <v>659380.53</v>
      </c>
      <c r="W9" s="19">
        <f>B32-V9</f>
        <v>-659380.53</v>
      </c>
      <c r="X9" s="19" t="e">
        <f>T9-A32</f>
        <v>#VALUE!</v>
      </c>
    </row>
    <row r="10" s="19" customFormat="1" ht="20.25" customHeight="1" spans="1:24">
      <c r="A10" s="157" t="s">
        <v>48</v>
      </c>
      <c r="B10" s="220">
        <v>58275.56</v>
      </c>
      <c r="C10" s="40"/>
      <c r="D10" s="40">
        <v>7616.62</v>
      </c>
      <c r="F10" s="42" t="s">
        <v>39</v>
      </c>
      <c r="G10" s="42" t="s">
        <v>40</v>
      </c>
      <c r="H10" s="63">
        <v>7616.62</v>
      </c>
      <c r="I10" s="24" t="e">
        <f>F10-A33</f>
        <v>#VALUE!</v>
      </c>
      <c r="J10" s="40">
        <f>H10-B33</f>
        <v>7616.62</v>
      </c>
      <c r="K10" s="40"/>
      <c r="L10" s="42" t="s">
        <v>39</v>
      </c>
      <c r="M10" s="42" t="s">
        <v>40</v>
      </c>
      <c r="N10" s="63">
        <v>7749.58</v>
      </c>
      <c r="O10" s="24" t="e">
        <f>L10-A33</f>
        <v>#VALUE!</v>
      </c>
      <c r="P10" s="40">
        <f>N10-B33</f>
        <v>7749.58</v>
      </c>
      <c r="T10" s="70" t="s">
        <v>39</v>
      </c>
      <c r="U10" s="70" t="s">
        <v>40</v>
      </c>
      <c r="V10" s="71">
        <v>8475.47</v>
      </c>
      <c r="W10" s="19">
        <f>B33-V10</f>
        <v>-8475.47</v>
      </c>
      <c r="X10" s="19" t="e">
        <f>T10-A33</f>
        <v>#VALUE!</v>
      </c>
    </row>
    <row r="11" s="19" customFormat="1" ht="20.25" customHeight="1" spans="1:22">
      <c r="A11" s="157" t="s">
        <v>49</v>
      </c>
      <c r="B11" s="220">
        <v>769.41</v>
      </c>
      <c r="C11" s="40"/>
      <c r="D11" s="40"/>
      <c r="F11" s="42"/>
      <c r="G11" s="42"/>
      <c r="H11" s="63"/>
      <c r="I11" s="24"/>
      <c r="J11" s="40"/>
      <c r="K11" s="40"/>
      <c r="L11" s="42"/>
      <c r="M11" s="42"/>
      <c r="N11" s="63"/>
      <c r="O11" s="24"/>
      <c r="P11" s="40"/>
      <c r="T11" s="70"/>
      <c r="U11" s="70"/>
      <c r="V11" s="71"/>
    </row>
    <row r="12" s="19" customFormat="1" ht="20.25" customHeight="1" spans="1:24">
      <c r="A12" s="157" t="s">
        <v>50</v>
      </c>
      <c r="B12" s="220">
        <v>5144.77786</v>
      </c>
      <c r="C12" s="40"/>
      <c r="D12" s="40">
        <v>3922.87</v>
      </c>
      <c r="F12" s="42" t="s">
        <v>42</v>
      </c>
      <c r="G12" s="42" t="s">
        <v>43</v>
      </c>
      <c r="H12" s="63">
        <v>3922.87</v>
      </c>
      <c r="I12" s="24" t="e">
        <f>F12-A35</f>
        <v>#VALUE!</v>
      </c>
      <c r="J12" s="40">
        <f>H12-B35</f>
        <v>3922.87</v>
      </c>
      <c r="K12" s="40">
        <v>750</v>
      </c>
      <c r="L12" s="42" t="s">
        <v>42</v>
      </c>
      <c r="M12" s="42" t="s">
        <v>43</v>
      </c>
      <c r="N12" s="63">
        <v>4041.81</v>
      </c>
      <c r="O12" s="24" t="e">
        <f>L12-A35</f>
        <v>#VALUE!</v>
      </c>
      <c r="P12" s="40">
        <f>N12-B35</f>
        <v>4041.81</v>
      </c>
      <c r="T12" s="70" t="s">
        <v>42</v>
      </c>
      <c r="U12" s="70" t="s">
        <v>43</v>
      </c>
      <c r="V12" s="71">
        <v>4680.94</v>
      </c>
      <c r="W12" s="19">
        <f>B35-V12</f>
        <v>-4680.94</v>
      </c>
      <c r="X12" s="19" t="e">
        <f>T12-A35</f>
        <v>#VALUE!</v>
      </c>
    </row>
    <row r="13" s="19" customFormat="1" ht="20.25" customHeight="1" spans="1:24">
      <c r="A13" s="157" t="s">
        <v>51</v>
      </c>
      <c r="B13" s="220">
        <v>93259.36</v>
      </c>
      <c r="C13" s="40"/>
      <c r="D13" s="40">
        <v>3922.87</v>
      </c>
      <c r="F13" s="42" t="s">
        <v>42</v>
      </c>
      <c r="G13" s="42" t="s">
        <v>43</v>
      </c>
      <c r="H13" s="63">
        <v>3922.87</v>
      </c>
      <c r="I13" s="24" t="e">
        <f>F13-A36</f>
        <v>#VALUE!</v>
      </c>
      <c r="J13" s="40">
        <f>H13-B36</f>
        <v>3922.87</v>
      </c>
      <c r="K13" s="40">
        <v>750</v>
      </c>
      <c r="L13" s="42" t="s">
        <v>42</v>
      </c>
      <c r="M13" s="42" t="s">
        <v>43</v>
      </c>
      <c r="N13" s="63">
        <v>4041.81</v>
      </c>
      <c r="O13" s="24" t="e">
        <f>L13-A36</f>
        <v>#VALUE!</v>
      </c>
      <c r="P13" s="40">
        <f>N13-B36</f>
        <v>4041.81</v>
      </c>
      <c r="T13" s="70" t="s">
        <v>42</v>
      </c>
      <c r="U13" s="70" t="s">
        <v>43</v>
      </c>
      <c r="V13" s="71">
        <v>4680.94</v>
      </c>
      <c r="W13" s="19">
        <f>B36-V13</f>
        <v>-4680.94</v>
      </c>
      <c r="X13" s="19" t="e">
        <f>T13-A36</f>
        <v>#VALUE!</v>
      </c>
    </row>
    <row r="14" s="19" customFormat="1" ht="20.25" customHeight="1" spans="1:24">
      <c r="A14" s="157" t="s">
        <v>52</v>
      </c>
      <c r="B14" s="220">
        <v>45556.63</v>
      </c>
      <c r="C14" s="56"/>
      <c r="D14" s="56">
        <v>135.6</v>
      </c>
      <c r="F14" s="42" t="s">
        <v>45</v>
      </c>
      <c r="G14" s="42" t="s">
        <v>46</v>
      </c>
      <c r="H14" s="63">
        <v>135.6</v>
      </c>
      <c r="I14" s="24" t="e">
        <f>F14-A37</f>
        <v>#VALUE!</v>
      </c>
      <c r="J14" s="40">
        <f>H14-B37</f>
        <v>135.6</v>
      </c>
      <c r="K14" s="40"/>
      <c r="L14" s="42" t="s">
        <v>45</v>
      </c>
      <c r="M14" s="42" t="s">
        <v>46</v>
      </c>
      <c r="N14" s="63">
        <v>135.6</v>
      </c>
      <c r="O14" s="24" t="e">
        <f>L14-A37</f>
        <v>#VALUE!</v>
      </c>
      <c r="P14" s="40">
        <f>N14-B37</f>
        <v>135.6</v>
      </c>
      <c r="T14" s="70" t="s">
        <v>45</v>
      </c>
      <c r="U14" s="70" t="s">
        <v>46</v>
      </c>
      <c r="V14" s="71">
        <v>135.6</v>
      </c>
      <c r="W14" s="19">
        <f>B37-V14</f>
        <v>-135.6</v>
      </c>
      <c r="X14" s="19" t="e">
        <f>T14-A37</f>
        <v>#VALUE!</v>
      </c>
    </row>
    <row r="15" s="19" customFormat="1" ht="20.25" customHeight="1" spans="1:23">
      <c r="A15" s="157" t="s">
        <v>53</v>
      </c>
      <c r="B15" s="220">
        <v>39152.51</v>
      </c>
      <c r="F15" s="36" t="str">
        <f>""</f>
        <v/>
      </c>
      <c r="G15" s="36" t="str">
        <f>""</f>
        <v/>
      </c>
      <c r="H15" s="36" t="str">
        <f>""</f>
        <v/>
      </c>
      <c r="I15" s="24"/>
      <c r="L15" s="36" t="str">
        <f>""</f>
        <v/>
      </c>
      <c r="M15" s="62" t="str">
        <f>""</f>
        <v/>
      </c>
      <c r="N15" s="36" t="str">
        <f>""</f>
        <v/>
      </c>
      <c r="V15" s="153" t="e">
        <f>V16+#REF!+#REF!+#REF!+#REF!+#REF!+#REF!+#REF!+#REF!+#REF!+#REF!+#REF!+#REF!+#REF!+#REF!+#REF!+#REF!+#REF!+#REF!+#REF!+#REF!</f>
        <v>#REF!</v>
      </c>
      <c r="W15" s="153" t="e">
        <f>W16+#REF!+#REF!+#REF!+#REF!+#REF!+#REF!+#REF!+#REF!+#REF!+#REF!+#REF!+#REF!+#REF!+#REF!+#REF!+#REF!+#REF!+#REF!+#REF!+#REF!</f>
        <v>#REF!</v>
      </c>
    </row>
    <row r="16" ht="19.5" customHeight="1" spans="1:24">
      <c r="A16" s="157" t="s">
        <v>54</v>
      </c>
      <c r="B16" s="220">
        <v>9065.47</v>
      </c>
      <c r="P16" s="79"/>
      <c r="T16" s="80" t="s">
        <v>55</v>
      </c>
      <c r="U16" s="80" t="s">
        <v>56</v>
      </c>
      <c r="V16" s="81">
        <v>19998</v>
      </c>
      <c r="W16" s="25">
        <f>B39-V16</f>
        <v>-19998</v>
      </c>
      <c r="X16" s="25">
        <f>T16-A39</f>
        <v>232</v>
      </c>
    </row>
    <row r="17" ht="19.5" customHeight="1" spans="1:24">
      <c r="A17" s="157" t="s">
        <v>57</v>
      </c>
      <c r="B17" s="220">
        <v>62339.04</v>
      </c>
      <c r="P17" s="79"/>
      <c r="T17" s="80" t="s">
        <v>58</v>
      </c>
      <c r="U17" s="80" t="s">
        <v>59</v>
      </c>
      <c r="V17" s="81">
        <v>19998</v>
      </c>
      <c r="W17" s="25">
        <f>B40-V17</f>
        <v>-19998</v>
      </c>
      <c r="X17" s="25">
        <f>T17-A40</f>
        <v>23203</v>
      </c>
    </row>
    <row r="18" ht="19.5" customHeight="1" spans="1:24">
      <c r="A18" s="157" t="s">
        <v>60</v>
      </c>
      <c r="B18" s="220">
        <v>8932.35</v>
      </c>
      <c r="P18" s="79"/>
      <c r="T18" s="80" t="s">
        <v>61</v>
      </c>
      <c r="U18" s="80" t="s">
        <v>62</v>
      </c>
      <c r="V18" s="81">
        <v>19998</v>
      </c>
      <c r="W18" s="25">
        <f>B41-V18</f>
        <v>-19998</v>
      </c>
      <c r="X18" s="25">
        <f>T18-A41</f>
        <v>2320301</v>
      </c>
    </row>
    <row r="19" ht="19.5" customHeight="1" spans="1:16">
      <c r="A19" s="157" t="s">
        <v>63</v>
      </c>
      <c r="B19" s="220">
        <v>968.59</v>
      </c>
      <c r="P19" s="79"/>
    </row>
    <row r="20" ht="19.5" customHeight="1" spans="1:16">
      <c r="A20" s="157" t="s">
        <v>64</v>
      </c>
      <c r="B20" s="220">
        <v>1706.45</v>
      </c>
      <c r="P20" s="79"/>
    </row>
    <row r="21" ht="19.5" customHeight="1" spans="1:16">
      <c r="A21" s="157" t="s">
        <v>65</v>
      </c>
      <c r="B21" s="279"/>
      <c r="P21" s="79"/>
    </row>
    <row r="22" ht="19.5" customHeight="1" spans="1:16">
      <c r="A22" s="157" t="s">
        <v>66</v>
      </c>
      <c r="B22" s="279"/>
      <c r="P22" s="79"/>
    </row>
    <row r="23" ht="19.5" customHeight="1" spans="1:16">
      <c r="A23" s="157" t="s">
        <v>67</v>
      </c>
      <c r="B23" s="220">
        <v>3409.27</v>
      </c>
      <c r="P23" s="79"/>
    </row>
    <row r="24" ht="19.5" customHeight="1" spans="1:16">
      <c r="A24" s="157" t="s">
        <v>68</v>
      </c>
      <c r="B24" s="220">
        <v>8238.93</v>
      </c>
      <c r="P24" s="79"/>
    </row>
    <row r="25" ht="19.5" customHeight="1" spans="1:16">
      <c r="A25" s="157" t="s">
        <v>69</v>
      </c>
      <c r="B25" s="220">
        <v>749.49</v>
      </c>
      <c r="P25" s="79"/>
    </row>
    <row r="26" ht="19.5" customHeight="1" spans="1:15">
      <c r="A26" s="157" t="s">
        <v>70</v>
      </c>
      <c r="B26" s="275">
        <v>1709.35</v>
      </c>
      <c r="C26" s="25"/>
      <c r="E26" s="26"/>
      <c r="G26" s="27"/>
      <c r="H26" s="28"/>
      <c r="I26" s="25"/>
      <c r="O26" s="79"/>
    </row>
    <row r="27" ht="19.5" customHeight="1" spans="1:16">
      <c r="A27" s="157" t="s">
        <v>71</v>
      </c>
      <c r="B27" s="279">
        <v>2000</v>
      </c>
      <c r="P27" s="79"/>
    </row>
    <row r="28" ht="17.25" customHeight="1" spans="1:2">
      <c r="A28" s="157" t="s">
        <v>72</v>
      </c>
      <c r="B28" s="275">
        <v>28384.6</v>
      </c>
    </row>
    <row r="29" ht="19.5" customHeight="1" spans="1:16">
      <c r="A29" s="157" t="s">
        <v>73</v>
      </c>
      <c r="B29" s="275"/>
      <c r="P29" s="79"/>
    </row>
    <row r="30" ht="19.5" customHeight="1" spans="1:16">
      <c r="A30" s="157" t="s">
        <v>74</v>
      </c>
      <c r="B30" s="275">
        <v>14212</v>
      </c>
      <c r="P30" s="79"/>
    </row>
    <row r="31" ht="23.25" customHeight="1" spans="1:2">
      <c r="A31" s="157" t="s">
        <v>75</v>
      </c>
      <c r="B31" s="278">
        <v>1.04</v>
      </c>
    </row>
    <row r="32" ht="24.75" customHeight="1" spans="1:2">
      <c r="A32" s="155" t="s">
        <v>76</v>
      </c>
      <c r="B32" s="52"/>
    </row>
    <row r="33" ht="17.25" customHeight="1" spans="1:2">
      <c r="A33" s="157" t="s">
        <v>77</v>
      </c>
      <c r="B33" s="52"/>
    </row>
    <row r="34" ht="17.25" customHeight="1" spans="1:2">
      <c r="A34" s="157" t="s">
        <v>78</v>
      </c>
      <c r="B34" s="52"/>
    </row>
    <row r="35" ht="17.25" customHeight="1" spans="1:2">
      <c r="A35" s="48" t="s">
        <v>79</v>
      </c>
      <c r="B35" s="52"/>
    </row>
    <row r="36" ht="21" customHeight="1" spans="1:2">
      <c r="A36" s="48" t="s">
        <v>80</v>
      </c>
      <c r="B36" s="52"/>
    </row>
    <row r="37" spans="1:2">
      <c r="A37" s="157" t="s">
        <v>81</v>
      </c>
      <c r="B37" s="52"/>
    </row>
    <row r="38" ht="21" customHeight="1" spans="1:2">
      <c r="A38" s="158" t="s">
        <v>28</v>
      </c>
      <c r="B38" s="39">
        <f>B5</f>
        <v>428000.49106</v>
      </c>
    </row>
  </sheetData>
  <mergeCells count="1">
    <mergeCell ref="A2:B2"/>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C17"/>
  <sheetViews>
    <sheetView workbookViewId="0">
      <selection activeCell="C12" sqref="C12:C13"/>
    </sheetView>
  </sheetViews>
  <sheetFormatPr defaultColWidth="9" defaultRowHeight="13.5" outlineLevelCol="2"/>
  <cols>
    <col min="1" max="1" width="42.875" customWidth="1"/>
    <col min="2" max="3" width="12" customWidth="1"/>
  </cols>
  <sheetData>
    <row r="1" ht="15" spans="1:1">
      <c r="A1" s="1" t="s">
        <v>1079</v>
      </c>
    </row>
    <row r="2" ht="23.25" spans="1:3">
      <c r="A2" s="2" t="s">
        <v>1097</v>
      </c>
      <c r="B2" s="3"/>
      <c r="C2" s="3"/>
    </row>
    <row r="3" ht="15.75" spans="1:3">
      <c r="A3" s="4"/>
      <c r="B3" s="4"/>
      <c r="C3" s="5" t="s">
        <v>1081</v>
      </c>
    </row>
    <row r="4" ht="27.75" customHeight="1" spans="1:3">
      <c r="A4" s="6" t="s">
        <v>3</v>
      </c>
      <c r="B4" s="6" t="s">
        <v>819</v>
      </c>
      <c r="C4" s="6" t="s">
        <v>1082</v>
      </c>
    </row>
    <row r="5" ht="27.75" customHeight="1" spans="1:3">
      <c r="A5" s="7" t="s">
        <v>1098</v>
      </c>
      <c r="B5" s="7"/>
      <c r="C5" s="8">
        <v>3.81</v>
      </c>
    </row>
    <row r="6" ht="27.75" customHeight="1" spans="1:3">
      <c r="A6" s="7" t="s">
        <v>1099</v>
      </c>
      <c r="B6" s="8">
        <v>15.26</v>
      </c>
      <c r="C6" s="8"/>
    </row>
    <row r="7" ht="27.75" customHeight="1" spans="1:3">
      <c r="A7" s="7" t="s">
        <v>1087</v>
      </c>
      <c r="B7" s="8"/>
      <c r="C7" s="8"/>
    </row>
    <row r="8" ht="27.75" customHeight="1" spans="1:3">
      <c r="A8" s="7" t="s">
        <v>1100</v>
      </c>
      <c r="B8" s="8">
        <v>15.26</v>
      </c>
      <c r="C8" s="8"/>
    </row>
    <row r="9" ht="27.75" customHeight="1" spans="1:3">
      <c r="A9" s="9" t="s">
        <v>1101</v>
      </c>
      <c r="B9" s="10"/>
      <c r="C9" s="8">
        <v>11</v>
      </c>
    </row>
    <row r="10" ht="27.75" customHeight="1" spans="1:3">
      <c r="A10" s="11" t="s">
        <v>1090</v>
      </c>
      <c r="B10" s="10"/>
      <c r="C10" s="8"/>
    </row>
    <row r="11" ht="27.75" customHeight="1" spans="1:3">
      <c r="A11" s="11" t="s">
        <v>1102</v>
      </c>
      <c r="B11" s="10"/>
      <c r="C11" s="8">
        <v>11</v>
      </c>
    </row>
    <row r="12" ht="27.75" customHeight="1" spans="1:3">
      <c r="A12" s="7" t="s">
        <v>1103</v>
      </c>
      <c r="B12" s="7"/>
      <c r="C12" s="8">
        <v>0.26</v>
      </c>
    </row>
    <row r="13" ht="27.75" customHeight="1" spans="1:3">
      <c r="A13" s="7" t="s">
        <v>1104</v>
      </c>
      <c r="B13" s="12"/>
      <c r="C13" s="8">
        <v>14.55</v>
      </c>
    </row>
    <row r="14" ht="27.75" customHeight="1" spans="1:3">
      <c r="A14" s="9" t="s">
        <v>1105</v>
      </c>
      <c r="B14" s="10"/>
      <c r="C14" s="13"/>
    </row>
    <row r="15" ht="27.75" customHeight="1" spans="1:3">
      <c r="A15" s="14" t="s">
        <v>1106</v>
      </c>
      <c r="B15" s="15"/>
      <c r="C15" s="13"/>
    </row>
    <row r="16" ht="15.75" spans="1:3">
      <c r="A16" s="16" t="s">
        <v>1107</v>
      </c>
      <c r="B16" s="17"/>
      <c r="C16" s="17"/>
    </row>
    <row r="17" ht="15.75" spans="1:3">
      <c r="A17" s="17"/>
      <c r="B17" s="17"/>
      <c r="C17" s="17"/>
    </row>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AC384"/>
  <sheetViews>
    <sheetView topLeftCell="A355" workbookViewId="0">
      <selection activeCell="B400" sqref="B400"/>
    </sheetView>
  </sheetViews>
  <sheetFormatPr defaultColWidth="7" defaultRowHeight="15"/>
  <cols>
    <col min="1" max="1" width="12.25" style="23" customWidth="1"/>
    <col min="2" max="2" width="42" style="19" customWidth="1"/>
    <col min="3" max="3" width="14.25" style="24" customWidth="1"/>
    <col min="4" max="4" width="10.375" style="19" hidden="1" customWidth="1"/>
    <col min="5" max="5" width="9.625" style="25" hidden="1" customWidth="1"/>
    <col min="6" max="6" width="8.125" style="25" hidden="1" customWidth="1"/>
    <col min="7" max="7" width="9.625" style="26" hidden="1" customWidth="1"/>
    <col min="8" max="8" width="17.5" style="26" hidden="1" customWidth="1"/>
    <col min="9" max="9" width="12.5" style="27" hidden="1" customWidth="1"/>
    <col min="10" max="10" width="7" style="28" hidden="1" customWidth="1"/>
    <col min="11" max="12" width="7" style="25" hidden="1" customWidth="1"/>
    <col min="13" max="13" width="13.875" style="25" hidden="1" customWidth="1"/>
    <col min="14" max="14" width="7.875" style="25" hidden="1" customWidth="1"/>
    <col min="15" max="15" width="9.5" style="25" hidden="1" customWidth="1"/>
    <col min="16" max="16" width="6.875" style="25" hidden="1" customWidth="1"/>
    <col min="17" max="17" width="9" style="25" hidden="1" customWidth="1"/>
    <col min="18" max="18" width="5.875" style="25" hidden="1" customWidth="1"/>
    <col min="19" max="19" width="5.25" style="25" hidden="1" customWidth="1"/>
    <col min="20" max="20" width="6.5" style="25" hidden="1" customWidth="1"/>
    <col min="21" max="22" width="7" style="25" hidden="1" customWidth="1"/>
    <col min="23" max="23" width="10.625" style="25" hidden="1" customWidth="1"/>
    <col min="24" max="24" width="10.5" style="25" hidden="1" customWidth="1"/>
    <col min="25" max="25" width="7" style="25" hidden="1" customWidth="1"/>
    <col min="26" max="28" width="7" style="25"/>
    <col min="29" max="29" width="13.375" style="25" customWidth="1"/>
    <col min="30" max="30" width="7" style="25" customWidth="1"/>
    <col min="31" max="16384" width="7" style="25"/>
  </cols>
  <sheetData>
    <row r="1" ht="29.25" customHeight="1" spans="1:1">
      <c r="A1" s="1" t="s">
        <v>82</v>
      </c>
    </row>
    <row r="2" ht="28.5" customHeight="1" spans="1:9">
      <c r="A2" s="29" t="s">
        <v>83</v>
      </c>
      <c r="B2" s="30"/>
      <c r="C2" s="31"/>
      <c r="G2" s="25"/>
      <c r="H2" s="25"/>
      <c r="I2" s="25"/>
    </row>
    <row r="3" s="19" customFormat="1" ht="21.75" customHeight="1" spans="1:13">
      <c r="A3" s="23"/>
      <c r="C3" s="154" t="s">
        <v>31</v>
      </c>
      <c r="E3" s="19">
        <v>12.11</v>
      </c>
      <c r="G3" s="19">
        <v>12.22</v>
      </c>
      <c r="J3" s="24"/>
      <c r="M3" s="19">
        <v>1.2</v>
      </c>
    </row>
    <row r="4" s="19" customFormat="1" ht="39" customHeight="1" spans="1:15">
      <c r="A4" s="33" t="s">
        <v>84</v>
      </c>
      <c r="B4" s="34" t="s">
        <v>85</v>
      </c>
      <c r="C4" s="35" t="s">
        <v>4</v>
      </c>
      <c r="G4" s="36" t="s">
        <v>32</v>
      </c>
      <c r="H4" s="36" t="s">
        <v>33</v>
      </c>
      <c r="I4" s="36" t="s">
        <v>34</v>
      </c>
      <c r="J4" s="24"/>
      <c r="M4" s="36" t="s">
        <v>32</v>
      </c>
      <c r="N4" s="62" t="s">
        <v>33</v>
      </c>
      <c r="O4" s="36" t="s">
        <v>34</v>
      </c>
    </row>
    <row r="5" s="262" customFormat="1" ht="19.5" customHeight="1" spans="1:25">
      <c r="A5" s="194" t="s">
        <v>36</v>
      </c>
      <c r="B5" s="263" t="s">
        <v>38</v>
      </c>
      <c r="C5" s="220">
        <f>31913.75+0.72</f>
        <v>31914.47</v>
      </c>
      <c r="D5" s="264">
        <v>24325.334</v>
      </c>
      <c r="E5" s="262">
        <v>7616.62</v>
      </c>
      <c r="G5" s="265" t="s">
        <v>39</v>
      </c>
      <c r="H5" s="265" t="s">
        <v>86</v>
      </c>
      <c r="I5" s="265">
        <v>7616.62</v>
      </c>
      <c r="J5" s="262">
        <f t="shared" ref="J5:J11" si="0">G5-A5</f>
        <v>19900</v>
      </c>
      <c r="K5" s="262">
        <f t="shared" ref="K5:K11" si="1">I5-C5</f>
        <v>-24297.85</v>
      </c>
      <c r="M5" s="265" t="s">
        <v>39</v>
      </c>
      <c r="N5" s="265" t="s">
        <v>86</v>
      </c>
      <c r="O5" s="265">
        <v>7749.58</v>
      </c>
      <c r="P5" s="262">
        <f t="shared" ref="P5:P11" si="2">M5-A5</f>
        <v>19900</v>
      </c>
      <c r="Q5" s="262">
        <f t="shared" ref="Q5:Q11" si="3">O5-C5</f>
        <v>-24164.89</v>
      </c>
      <c r="U5" s="268" t="s">
        <v>39</v>
      </c>
      <c r="V5" s="268" t="s">
        <v>86</v>
      </c>
      <c r="W5" s="268">
        <v>8475.47</v>
      </c>
      <c r="X5" s="262">
        <f t="shared" ref="X5:X11" si="4">C5-W5</f>
        <v>23439</v>
      </c>
      <c r="Y5" s="262">
        <f t="shared" ref="Y5:Y11" si="5">U5-A5</f>
        <v>19900</v>
      </c>
    </row>
    <row r="6" s="145" customFormat="1" ht="19.5" customHeight="1" spans="1:25">
      <c r="A6" s="194" t="s">
        <v>39</v>
      </c>
      <c r="B6" s="263" t="s">
        <v>87</v>
      </c>
      <c r="C6" s="220">
        <v>381.22</v>
      </c>
      <c r="D6" s="266">
        <v>279.37</v>
      </c>
      <c r="E6" s="145">
        <v>3922.87</v>
      </c>
      <c r="G6" s="51" t="s">
        <v>42</v>
      </c>
      <c r="H6" s="51" t="s">
        <v>43</v>
      </c>
      <c r="I6" s="51">
        <v>3922.87</v>
      </c>
      <c r="J6" s="145">
        <f t="shared" si="0"/>
        <v>1990000</v>
      </c>
      <c r="K6" s="145">
        <f t="shared" si="1"/>
        <v>3541.65</v>
      </c>
      <c r="L6" s="145">
        <v>750</v>
      </c>
      <c r="M6" s="51" t="s">
        <v>42</v>
      </c>
      <c r="N6" s="51" t="s">
        <v>43</v>
      </c>
      <c r="O6" s="51">
        <v>4041.81</v>
      </c>
      <c r="P6" s="145">
        <f t="shared" si="2"/>
        <v>1990000</v>
      </c>
      <c r="Q6" s="145">
        <f t="shared" si="3"/>
        <v>3660.59</v>
      </c>
      <c r="U6" s="74" t="s">
        <v>42</v>
      </c>
      <c r="V6" s="74" t="s">
        <v>43</v>
      </c>
      <c r="W6" s="74">
        <v>4680.94</v>
      </c>
      <c r="X6" s="145">
        <f t="shared" si="4"/>
        <v>-4299.72</v>
      </c>
      <c r="Y6" s="145">
        <f t="shared" si="5"/>
        <v>1990000</v>
      </c>
    </row>
    <row r="7" s="19" customFormat="1" ht="19.5" customHeight="1" spans="1:25">
      <c r="A7" s="194" t="s">
        <v>42</v>
      </c>
      <c r="B7" s="263" t="s">
        <v>88</v>
      </c>
      <c r="C7" s="220">
        <v>323.22</v>
      </c>
      <c r="D7" s="266">
        <v>192.37</v>
      </c>
      <c r="E7" s="56">
        <v>135.6</v>
      </c>
      <c r="G7" s="42" t="s">
        <v>45</v>
      </c>
      <c r="H7" s="42" t="s">
        <v>46</v>
      </c>
      <c r="I7" s="63">
        <v>135.6</v>
      </c>
      <c r="J7" s="24">
        <f t="shared" si="0"/>
        <v>98</v>
      </c>
      <c r="K7" s="40">
        <f t="shared" si="1"/>
        <v>-187.62</v>
      </c>
      <c r="L7" s="40"/>
      <c r="M7" s="42" t="s">
        <v>45</v>
      </c>
      <c r="N7" s="42" t="s">
        <v>46</v>
      </c>
      <c r="O7" s="63">
        <v>135.6</v>
      </c>
      <c r="P7" s="24">
        <f t="shared" si="2"/>
        <v>98</v>
      </c>
      <c r="Q7" s="40">
        <f t="shared" si="3"/>
        <v>-187.62</v>
      </c>
      <c r="U7" s="70" t="s">
        <v>45</v>
      </c>
      <c r="V7" s="70" t="s">
        <v>46</v>
      </c>
      <c r="W7" s="71">
        <v>135.6</v>
      </c>
      <c r="X7" s="19">
        <f t="shared" si="4"/>
        <v>187.62</v>
      </c>
      <c r="Y7" s="19">
        <f t="shared" si="5"/>
        <v>98</v>
      </c>
    </row>
    <row r="8" s="19" customFormat="1" ht="19.5" customHeight="1" spans="1:29">
      <c r="A8" s="194" t="s">
        <v>89</v>
      </c>
      <c r="B8" s="263" t="s">
        <v>90</v>
      </c>
      <c r="C8" s="220">
        <v>30</v>
      </c>
      <c r="D8" s="266">
        <v>30</v>
      </c>
      <c r="E8" s="41">
        <v>595734.14</v>
      </c>
      <c r="F8" s="19">
        <f>104401+13602</f>
        <v>118003</v>
      </c>
      <c r="G8" s="42" t="s">
        <v>36</v>
      </c>
      <c r="H8" s="42" t="s">
        <v>37</v>
      </c>
      <c r="I8" s="63">
        <v>596221.15</v>
      </c>
      <c r="J8" s="24">
        <f t="shared" si="0"/>
        <v>-2009903</v>
      </c>
      <c r="K8" s="40">
        <f t="shared" si="1"/>
        <v>596191.15</v>
      </c>
      <c r="L8" s="40">
        <v>75943</v>
      </c>
      <c r="M8" s="42" t="s">
        <v>36</v>
      </c>
      <c r="N8" s="42" t="s">
        <v>37</v>
      </c>
      <c r="O8" s="63">
        <v>643048.95</v>
      </c>
      <c r="P8" s="24">
        <f t="shared" si="2"/>
        <v>-2009903</v>
      </c>
      <c r="Q8" s="40">
        <f t="shared" si="3"/>
        <v>643018.95</v>
      </c>
      <c r="S8" s="19">
        <v>717759</v>
      </c>
      <c r="U8" s="70" t="s">
        <v>36</v>
      </c>
      <c r="V8" s="70" t="s">
        <v>37</v>
      </c>
      <c r="W8" s="71">
        <v>659380.53</v>
      </c>
      <c r="X8" s="19">
        <f t="shared" si="4"/>
        <v>-659350.53</v>
      </c>
      <c r="Y8" s="19">
        <f t="shared" si="5"/>
        <v>-2009903</v>
      </c>
      <c r="AC8" s="269"/>
    </row>
    <row r="9" s="19" customFormat="1" ht="19.5" customHeight="1" spans="1:25">
      <c r="A9" s="194" t="s">
        <v>91</v>
      </c>
      <c r="B9" s="263" t="s">
        <v>92</v>
      </c>
      <c r="C9" s="220">
        <v>28</v>
      </c>
      <c r="D9" s="266">
        <v>27</v>
      </c>
      <c r="E9" s="40">
        <v>7616.62</v>
      </c>
      <c r="G9" s="42" t="s">
        <v>39</v>
      </c>
      <c r="H9" s="42" t="s">
        <v>40</v>
      </c>
      <c r="I9" s="63">
        <v>7616.62</v>
      </c>
      <c r="J9" s="24">
        <f t="shared" si="0"/>
        <v>-1990007</v>
      </c>
      <c r="K9" s="40">
        <f t="shared" si="1"/>
        <v>7588.62</v>
      </c>
      <c r="L9" s="40"/>
      <c r="M9" s="42" t="s">
        <v>39</v>
      </c>
      <c r="N9" s="42" t="s">
        <v>40</v>
      </c>
      <c r="O9" s="63">
        <v>7749.58</v>
      </c>
      <c r="P9" s="24">
        <f t="shared" si="2"/>
        <v>-1990007</v>
      </c>
      <c r="Q9" s="40">
        <f t="shared" si="3"/>
        <v>7721.58</v>
      </c>
      <c r="U9" s="70" t="s">
        <v>39</v>
      </c>
      <c r="V9" s="70" t="s">
        <v>40</v>
      </c>
      <c r="W9" s="71">
        <v>8475.47</v>
      </c>
      <c r="X9" s="19">
        <f t="shared" si="4"/>
        <v>-8447.47</v>
      </c>
      <c r="Y9" s="19">
        <f t="shared" si="5"/>
        <v>-1990007</v>
      </c>
    </row>
    <row r="10" s="19" customFormat="1" ht="19.5" customHeight="1" spans="1:25">
      <c r="A10" s="194" t="s">
        <v>93</v>
      </c>
      <c r="B10" s="263" t="s">
        <v>94</v>
      </c>
      <c r="C10" s="220">
        <v>277.62</v>
      </c>
      <c r="D10" s="266">
        <v>30</v>
      </c>
      <c r="E10" s="40">
        <v>3922.87</v>
      </c>
      <c r="G10" s="42" t="s">
        <v>42</v>
      </c>
      <c r="H10" s="42" t="s">
        <v>43</v>
      </c>
      <c r="I10" s="63">
        <v>3922.87</v>
      </c>
      <c r="J10" s="24">
        <f t="shared" si="0"/>
        <v>1989999</v>
      </c>
      <c r="K10" s="40">
        <f t="shared" si="1"/>
        <v>3645.25</v>
      </c>
      <c r="L10" s="40">
        <v>750</v>
      </c>
      <c r="M10" s="42" t="s">
        <v>42</v>
      </c>
      <c r="N10" s="42" t="s">
        <v>43</v>
      </c>
      <c r="O10" s="63">
        <v>4041.81</v>
      </c>
      <c r="P10" s="24">
        <f t="shared" si="2"/>
        <v>1989999</v>
      </c>
      <c r="Q10" s="40">
        <f t="shared" si="3"/>
        <v>3764.19</v>
      </c>
      <c r="U10" s="70" t="s">
        <v>42</v>
      </c>
      <c r="V10" s="70" t="s">
        <v>43</v>
      </c>
      <c r="W10" s="71">
        <v>4680.94</v>
      </c>
      <c r="X10" s="19">
        <f t="shared" si="4"/>
        <v>-4403.32</v>
      </c>
      <c r="Y10" s="19">
        <f t="shared" si="5"/>
        <v>1989999</v>
      </c>
    </row>
    <row r="11" s="19" customFormat="1" ht="19.5" customHeight="1" spans="1:25">
      <c r="A11" s="194" t="s">
        <v>95</v>
      </c>
      <c r="B11" s="263" t="s">
        <v>88</v>
      </c>
      <c r="C11" s="220">
        <v>235.95</v>
      </c>
      <c r="D11" s="266">
        <v>230.89</v>
      </c>
      <c r="E11" s="56">
        <v>135.6</v>
      </c>
      <c r="G11" s="42" t="s">
        <v>45</v>
      </c>
      <c r="H11" s="42" t="s">
        <v>46</v>
      </c>
      <c r="I11" s="63">
        <v>135.6</v>
      </c>
      <c r="J11" s="24">
        <f t="shared" si="0"/>
        <v>-2</v>
      </c>
      <c r="K11" s="40">
        <f t="shared" si="1"/>
        <v>-100.35</v>
      </c>
      <c r="L11" s="40"/>
      <c r="M11" s="42" t="s">
        <v>45</v>
      </c>
      <c r="N11" s="42" t="s">
        <v>46</v>
      </c>
      <c r="O11" s="63">
        <v>135.6</v>
      </c>
      <c r="P11" s="24">
        <f t="shared" si="2"/>
        <v>-2</v>
      </c>
      <c r="Q11" s="40">
        <f t="shared" si="3"/>
        <v>-100.35</v>
      </c>
      <c r="U11" s="70" t="s">
        <v>45</v>
      </c>
      <c r="V11" s="70" t="s">
        <v>46</v>
      </c>
      <c r="W11" s="71">
        <v>135.6</v>
      </c>
      <c r="X11" s="19">
        <f t="shared" si="4"/>
        <v>100.35</v>
      </c>
      <c r="Y11" s="19">
        <f t="shared" si="5"/>
        <v>-2</v>
      </c>
    </row>
    <row r="12" s="19" customFormat="1" ht="19.5" customHeight="1" spans="1:24">
      <c r="A12" s="194" t="s">
        <v>96</v>
      </c>
      <c r="B12" s="263" t="s">
        <v>97</v>
      </c>
      <c r="C12" s="220">
        <v>27.67</v>
      </c>
      <c r="D12" s="266">
        <v>185.22</v>
      </c>
      <c r="G12" s="36" t="str">
        <f>""</f>
        <v/>
      </c>
      <c r="H12" s="36" t="str">
        <f>""</f>
        <v/>
      </c>
      <c r="I12" s="36" t="str">
        <f>""</f>
        <v/>
      </c>
      <c r="J12" s="24"/>
      <c r="M12" s="36" t="str">
        <f>""</f>
        <v/>
      </c>
      <c r="N12" s="62" t="str">
        <f>""</f>
        <v/>
      </c>
      <c r="O12" s="36" t="str">
        <f>""</f>
        <v/>
      </c>
      <c r="W12" s="153" t="e">
        <f>W13+#REF!+#REF!+#REF!+#REF!+#REF!+#REF!+#REF!+#REF!+#REF!+#REF!+#REF!+#REF!+#REF!+#REF!+#REF!+#REF!+#REF!+#REF!+#REF!+#REF!</f>
        <v>#REF!</v>
      </c>
      <c r="X12" s="153" t="e">
        <f>X13+#REF!+#REF!+#REF!+#REF!+#REF!+#REF!+#REF!+#REF!+#REF!+#REF!+#REF!+#REF!+#REF!+#REF!+#REF!+#REF!+#REF!+#REF!+#REF!+#REF!</f>
        <v>#REF!</v>
      </c>
    </row>
    <row r="13" ht="19.5" customHeight="1" spans="1:25">
      <c r="A13" s="194" t="s">
        <v>98</v>
      </c>
      <c r="B13" s="263" t="s">
        <v>99</v>
      </c>
      <c r="C13" s="220">
        <v>14</v>
      </c>
      <c r="D13" s="266">
        <v>27.67</v>
      </c>
      <c r="Q13" s="79"/>
      <c r="U13" s="80" t="s">
        <v>55</v>
      </c>
      <c r="V13" s="80" t="s">
        <v>56</v>
      </c>
      <c r="W13" s="81">
        <v>19998</v>
      </c>
      <c r="X13" s="25">
        <f>C13-W13</f>
        <v>-19984</v>
      </c>
      <c r="Y13" s="25">
        <f>U13-A13</f>
        <v>-2009973</v>
      </c>
    </row>
    <row r="14" ht="19.5" customHeight="1" spans="1:25">
      <c r="A14" s="194" t="s">
        <v>100</v>
      </c>
      <c r="B14" s="267" t="s">
        <v>101</v>
      </c>
      <c r="C14" s="220">
        <v>16477.17</v>
      </c>
      <c r="D14" s="266">
        <v>14</v>
      </c>
      <c r="Q14" s="79"/>
      <c r="U14" s="80" t="s">
        <v>58</v>
      </c>
      <c r="V14" s="80" t="s">
        <v>59</v>
      </c>
      <c r="W14" s="81">
        <v>19998</v>
      </c>
      <c r="X14" s="25">
        <f>C14-W14</f>
        <v>-3520.83</v>
      </c>
      <c r="Y14" s="25">
        <f>U14-A14</f>
        <v>3100</v>
      </c>
    </row>
    <row r="15" ht="19.5" customHeight="1" spans="1:25">
      <c r="A15" s="194" t="s">
        <v>102</v>
      </c>
      <c r="B15" s="263" t="s">
        <v>88</v>
      </c>
      <c r="C15" s="220">
        <v>16101.44</v>
      </c>
      <c r="D15" s="266">
        <v>4</v>
      </c>
      <c r="Q15" s="79"/>
      <c r="U15" s="80" t="s">
        <v>61</v>
      </c>
      <c r="V15" s="80" t="s">
        <v>62</v>
      </c>
      <c r="W15" s="81">
        <v>19998</v>
      </c>
      <c r="X15" s="25">
        <f>C15-W15</f>
        <v>-3896.56</v>
      </c>
      <c r="Y15" s="25">
        <f>U15-A15</f>
        <v>310000</v>
      </c>
    </row>
    <row r="16" ht="19.5" customHeight="1" spans="1:17">
      <c r="A16" s="194" t="s">
        <v>103</v>
      </c>
      <c r="B16" s="263" t="s">
        <v>104</v>
      </c>
      <c r="C16" s="220">
        <v>5.73</v>
      </c>
      <c r="D16" s="266">
        <v>12857.69</v>
      </c>
      <c r="Q16" s="79"/>
    </row>
    <row r="17" ht="19.5" customHeight="1" spans="1:17">
      <c r="A17" s="194" t="s">
        <v>105</v>
      </c>
      <c r="B17" s="263" t="s">
        <v>106</v>
      </c>
      <c r="C17" s="220">
        <v>10</v>
      </c>
      <c r="D17" s="266">
        <v>12857.69</v>
      </c>
      <c r="Q17" s="79"/>
    </row>
    <row r="18" ht="19.5" customHeight="1" spans="1:17">
      <c r="A18" s="194" t="s">
        <v>107</v>
      </c>
      <c r="B18" s="263" t="s">
        <v>108</v>
      </c>
      <c r="C18" s="220">
        <v>360</v>
      </c>
      <c r="D18" s="266">
        <v>912.78</v>
      </c>
      <c r="Q18" s="79"/>
    </row>
    <row r="19" ht="19.5" customHeight="1" spans="1:17">
      <c r="A19" s="194" t="s">
        <v>109</v>
      </c>
      <c r="B19" s="263" t="s">
        <v>110</v>
      </c>
      <c r="C19" s="220">
        <v>989.57</v>
      </c>
      <c r="D19" s="266">
        <v>872.5</v>
      </c>
      <c r="Q19" s="79"/>
    </row>
    <row r="20" ht="19.5" customHeight="1" spans="1:17">
      <c r="A20" s="194" t="s">
        <v>111</v>
      </c>
      <c r="B20" s="263" t="s">
        <v>88</v>
      </c>
      <c r="C20" s="220">
        <v>573.57</v>
      </c>
      <c r="D20" s="266">
        <v>40.28</v>
      </c>
      <c r="Q20" s="79"/>
    </row>
    <row r="21" ht="19.5" customHeight="1" spans="1:17">
      <c r="A21" s="194" t="s">
        <v>112</v>
      </c>
      <c r="B21" s="263" t="s">
        <v>113</v>
      </c>
      <c r="C21" s="220">
        <v>120</v>
      </c>
      <c r="D21" s="266">
        <v>583.6</v>
      </c>
      <c r="Q21" s="79"/>
    </row>
    <row r="22" ht="19.5" customHeight="1" spans="1:17">
      <c r="A22" s="194" t="s">
        <v>114</v>
      </c>
      <c r="B22" s="263" t="s">
        <v>115</v>
      </c>
      <c r="C22" s="220">
        <v>36</v>
      </c>
      <c r="D22" s="266">
        <v>241.88</v>
      </c>
      <c r="Q22" s="79"/>
    </row>
    <row r="23" ht="19.5" customHeight="1" spans="1:17">
      <c r="A23" s="194" t="s">
        <v>116</v>
      </c>
      <c r="B23" s="267" t="s">
        <v>117</v>
      </c>
      <c r="C23" s="220">
        <v>260</v>
      </c>
      <c r="D23" s="266">
        <v>26.22</v>
      </c>
      <c r="Q23" s="79"/>
    </row>
    <row r="24" ht="19.5" customHeight="1" spans="1:17">
      <c r="A24" s="194" t="s">
        <v>118</v>
      </c>
      <c r="B24" s="263" t="s">
        <v>119</v>
      </c>
      <c r="C24" s="220">
        <v>667.62</v>
      </c>
      <c r="D24" s="266">
        <v>308.9</v>
      </c>
      <c r="Q24" s="79"/>
    </row>
    <row r="25" ht="19.5" customHeight="1" spans="1:17">
      <c r="A25" s="194" t="s">
        <v>120</v>
      </c>
      <c r="B25" s="263" t="s">
        <v>88</v>
      </c>
      <c r="C25" s="220">
        <v>301.51</v>
      </c>
      <c r="D25" s="266">
        <v>6.6</v>
      </c>
      <c r="Q25" s="79"/>
    </row>
    <row r="26" ht="19.5" customHeight="1" spans="1:17">
      <c r="A26" s="194" t="s">
        <v>121</v>
      </c>
      <c r="B26" s="263" t="s">
        <v>122</v>
      </c>
      <c r="C26" s="220">
        <v>34.28</v>
      </c>
      <c r="D26" s="266">
        <v>1049.63</v>
      </c>
      <c r="Q26" s="79"/>
    </row>
    <row r="27" ht="19.5" customHeight="1" spans="1:17">
      <c r="A27" s="194" t="s">
        <v>123</v>
      </c>
      <c r="B27" s="263" t="s">
        <v>124</v>
      </c>
      <c r="C27" s="220">
        <v>3.08</v>
      </c>
      <c r="D27" s="266">
        <v>789.63</v>
      </c>
      <c r="Q27" s="79"/>
    </row>
    <row r="28" ht="19.5" customHeight="1" spans="1:17">
      <c r="A28" s="194" t="s">
        <v>125</v>
      </c>
      <c r="B28" s="263" t="s">
        <v>126</v>
      </c>
      <c r="C28" s="220">
        <v>324.55</v>
      </c>
      <c r="D28" s="266">
        <v>70</v>
      </c>
      <c r="Q28" s="79"/>
    </row>
    <row r="29" ht="19.5" customHeight="1" spans="1:4">
      <c r="A29" s="194" t="s">
        <v>127</v>
      </c>
      <c r="B29" s="263" t="s">
        <v>128</v>
      </c>
      <c r="C29" s="220">
        <v>4.2</v>
      </c>
      <c r="D29" s="266">
        <v>60</v>
      </c>
    </row>
    <row r="30" ht="19.5" customHeight="1" spans="1:4">
      <c r="A30" s="194" t="s">
        <v>129</v>
      </c>
      <c r="B30" s="263" t="s">
        <v>130</v>
      </c>
      <c r="C30" s="220">
        <v>1047.86</v>
      </c>
      <c r="D30" s="266">
        <v>30</v>
      </c>
    </row>
    <row r="31" ht="19.5" customHeight="1" spans="1:4">
      <c r="A31" s="194" t="s">
        <v>131</v>
      </c>
      <c r="B31" s="263" t="s">
        <v>88</v>
      </c>
      <c r="C31" s="220">
        <v>784.86</v>
      </c>
      <c r="D31" s="266">
        <v>100</v>
      </c>
    </row>
    <row r="32" ht="19.5" customHeight="1" spans="1:4">
      <c r="A32" s="194" t="s">
        <v>132</v>
      </c>
      <c r="B32" s="263" t="s">
        <v>104</v>
      </c>
      <c r="C32" s="220">
        <v>100</v>
      </c>
      <c r="D32" s="266">
        <v>1600</v>
      </c>
    </row>
    <row r="33" ht="19.5" customHeight="1" spans="1:4">
      <c r="A33" s="194" t="s">
        <v>133</v>
      </c>
      <c r="B33" s="263" t="s">
        <v>134</v>
      </c>
      <c r="C33" s="220">
        <v>60</v>
      </c>
      <c r="D33" s="266">
        <v>1600</v>
      </c>
    </row>
    <row r="34" ht="19.5" customHeight="1" spans="1:4">
      <c r="A34" s="194" t="s">
        <v>135</v>
      </c>
      <c r="B34" s="263" t="s">
        <v>136</v>
      </c>
      <c r="C34" s="220">
        <v>30</v>
      </c>
      <c r="D34" s="266">
        <v>207.31</v>
      </c>
    </row>
    <row r="35" ht="19.5" customHeight="1" spans="1:4">
      <c r="A35" s="194" t="s">
        <v>137</v>
      </c>
      <c r="B35" s="263" t="s">
        <v>138</v>
      </c>
      <c r="C35" s="220">
        <v>73</v>
      </c>
      <c r="D35" s="266">
        <v>164.31</v>
      </c>
    </row>
    <row r="36" ht="19.5" customHeight="1" spans="1:4">
      <c r="A36" s="194" t="s">
        <v>139</v>
      </c>
      <c r="B36" s="263" t="s">
        <v>140</v>
      </c>
      <c r="C36" s="220">
        <v>1800</v>
      </c>
      <c r="D36" s="266">
        <v>11.5</v>
      </c>
    </row>
    <row r="37" ht="19.5" customHeight="1" spans="1:4">
      <c r="A37" s="194" t="s">
        <v>141</v>
      </c>
      <c r="B37" s="263" t="s">
        <v>88</v>
      </c>
      <c r="C37" s="220">
        <v>1800</v>
      </c>
      <c r="D37" s="266">
        <v>31.5</v>
      </c>
    </row>
    <row r="38" ht="19.5" customHeight="1" spans="1:4">
      <c r="A38" s="194" t="s">
        <v>142</v>
      </c>
      <c r="B38" s="263" t="s">
        <v>143</v>
      </c>
      <c r="C38" s="220">
        <v>244.25</v>
      </c>
      <c r="D38" s="266">
        <v>548.14</v>
      </c>
    </row>
    <row r="39" ht="19.5" customHeight="1" spans="1:4">
      <c r="A39" s="194" t="s">
        <v>144</v>
      </c>
      <c r="B39" s="263" t="s">
        <v>88</v>
      </c>
      <c r="C39" s="220">
        <v>193.25</v>
      </c>
      <c r="D39" s="266">
        <v>548.14</v>
      </c>
    </row>
    <row r="40" ht="19.5" customHeight="1" spans="1:4">
      <c r="A40" s="194" t="s">
        <v>145</v>
      </c>
      <c r="B40" s="263" t="s">
        <v>146</v>
      </c>
      <c r="C40" s="220">
        <v>51</v>
      </c>
      <c r="D40" s="266">
        <v>496.02</v>
      </c>
    </row>
    <row r="41" ht="19.5" customHeight="1" spans="1:4">
      <c r="A41" s="194" t="s">
        <v>147</v>
      </c>
      <c r="B41" s="263" t="s">
        <v>148</v>
      </c>
      <c r="C41" s="220">
        <v>650.46</v>
      </c>
      <c r="D41" s="266">
        <v>496.02</v>
      </c>
    </row>
    <row r="42" ht="19.5" customHeight="1" spans="1:4">
      <c r="A42" s="194" t="s">
        <v>149</v>
      </c>
      <c r="B42" s="263" t="s">
        <v>88</v>
      </c>
      <c r="C42" s="220">
        <v>650.46</v>
      </c>
      <c r="D42" s="266">
        <v>965.72</v>
      </c>
    </row>
    <row r="43" ht="19.5" customHeight="1" spans="1:4">
      <c r="A43" s="194" t="s">
        <v>150</v>
      </c>
      <c r="B43" s="263" t="s">
        <v>151</v>
      </c>
      <c r="C43" s="220">
        <v>831.52</v>
      </c>
      <c r="D43" s="266">
        <v>467.72</v>
      </c>
    </row>
    <row r="44" ht="19.5" customHeight="1" spans="1:4">
      <c r="A44" s="194" t="s">
        <v>152</v>
      </c>
      <c r="B44" s="263" t="s">
        <v>88</v>
      </c>
      <c r="C44" s="220">
        <v>801.52</v>
      </c>
      <c r="D44" s="266">
        <v>498</v>
      </c>
    </row>
    <row r="45" ht="19.5" customHeight="1" spans="1:4">
      <c r="A45" s="194" t="s">
        <v>153</v>
      </c>
      <c r="B45" s="267" t="s">
        <v>154</v>
      </c>
      <c r="C45" s="220">
        <v>30</v>
      </c>
      <c r="D45" s="266">
        <v>1678.85</v>
      </c>
    </row>
    <row r="46" ht="19.5" customHeight="1" spans="1:4">
      <c r="A46" s="194" t="s">
        <v>155</v>
      </c>
      <c r="B46" s="263" t="s">
        <v>156</v>
      </c>
      <c r="C46" s="220">
        <v>980.88</v>
      </c>
      <c r="D46" s="266">
        <v>1322.48</v>
      </c>
    </row>
    <row r="47" ht="19.5" customHeight="1" spans="1:4">
      <c r="A47" s="194" t="s">
        <v>157</v>
      </c>
      <c r="B47" s="263" t="s">
        <v>88</v>
      </c>
      <c r="C47" s="220">
        <v>560.88</v>
      </c>
      <c r="D47" s="266">
        <v>240.34</v>
      </c>
    </row>
    <row r="48" ht="19.5" customHeight="1" spans="1:4">
      <c r="A48" s="194" t="s">
        <v>158</v>
      </c>
      <c r="B48" s="263" t="s">
        <v>159</v>
      </c>
      <c r="C48" s="220">
        <v>420</v>
      </c>
      <c r="D48" s="266">
        <v>101.03</v>
      </c>
    </row>
    <row r="49" ht="19.5" customHeight="1" spans="1:4">
      <c r="A49" s="194" t="s">
        <v>160</v>
      </c>
      <c r="B49" s="263" t="s">
        <v>161</v>
      </c>
      <c r="C49" s="220">
        <v>70.45</v>
      </c>
      <c r="D49" s="266">
        <v>5</v>
      </c>
    </row>
    <row r="50" ht="19.5" customHeight="1" spans="1:4">
      <c r="A50" s="194" t="s">
        <v>162</v>
      </c>
      <c r="B50" s="263" t="s">
        <v>88</v>
      </c>
      <c r="C50" s="220">
        <v>70.45</v>
      </c>
      <c r="D50" s="266">
        <v>10</v>
      </c>
    </row>
    <row r="51" ht="19.5" customHeight="1" spans="1:4">
      <c r="A51" s="194" t="s">
        <v>163</v>
      </c>
      <c r="B51" s="267" t="s">
        <v>164</v>
      </c>
      <c r="C51" s="220">
        <v>67.89</v>
      </c>
      <c r="D51" s="266">
        <v>324.64</v>
      </c>
    </row>
    <row r="52" ht="19.5" customHeight="1" spans="1:4">
      <c r="A52" s="194" t="s">
        <v>165</v>
      </c>
      <c r="B52" s="263" t="s">
        <v>88</v>
      </c>
      <c r="C52" s="220">
        <v>67.89</v>
      </c>
      <c r="D52" s="266">
        <v>266.34</v>
      </c>
    </row>
    <row r="53" ht="19.5" customHeight="1" spans="1:4">
      <c r="A53" s="194" t="s">
        <v>166</v>
      </c>
      <c r="B53" s="263" t="s">
        <v>167</v>
      </c>
      <c r="C53" s="220">
        <v>497.11</v>
      </c>
      <c r="D53" s="266">
        <v>56.5</v>
      </c>
    </row>
    <row r="54" ht="19.5" customHeight="1" spans="1:4">
      <c r="A54" s="194" t="s">
        <v>168</v>
      </c>
      <c r="B54" s="263" t="s">
        <v>88</v>
      </c>
      <c r="C54" s="220">
        <v>272.04</v>
      </c>
      <c r="D54" s="266">
        <v>1.8</v>
      </c>
    </row>
    <row r="55" ht="19.5" customHeight="1" spans="1:4">
      <c r="A55" s="194" t="s">
        <v>169</v>
      </c>
      <c r="B55" s="263" t="s">
        <v>104</v>
      </c>
      <c r="C55" s="220">
        <v>8.19</v>
      </c>
      <c r="D55" s="266">
        <v>2</v>
      </c>
    </row>
    <row r="56" ht="19.5" customHeight="1" spans="1:4">
      <c r="A56" s="194" t="s">
        <v>170</v>
      </c>
      <c r="B56" s="263" t="s">
        <v>171</v>
      </c>
      <c r="C56" s="220">
        <v>28.28</v>
      </c>
      <c r="D56" s="266">
        <v>2</v>
      </c>
    </row>
    <row r="57" ht="19.5" customHeight="1" spans="1:4">
      <c r="A57" s="194" t="s">
        <v>172</v>
      </c>
      <c r="B57" s="267" t="s">
        <v>173</v>
      </c>
      <c r="C57" s="220">
        <v>188.6</v>
      </c>
      <c r="D57" s="266">
        <v>60.55</v>
      </c>
    </row>
    <row r="58" ht="19.5" customHeight="1" spans="1:4">
      <c r="A58" s="194" t="s">
        <v>174</v>
      </c>
      <c r="B58" s="267" t="s">
        <v>175</v>
      </c>
      <c r="C58" s="220">
        <v>1747.45</v>
      </c>
      <c r="D58" s="266">
        <v>60.55</v>
      </c>
    </row>
    <row r="59" ht="19.5" customHeight="1" spans="1:4">
      <c r="A59" s="194" t="s">
        <v>176</v>
      </c>
      <c r="B59" s="263" t="s">
        <v>88</v>
      </c>
      <c r="C59" s="220">
        <v>1119.85</v>
      </c>
      <c r="D59" s="266">
        <v>78.11</v>
      </c>
    </row>
    <row r="60" ht="19.5" customHeight="1" spans="1:4">
      <c r="A60" s="194" t="s">
        <v>177</v>
      </c>
      <c r="B60" s="263" t="s">
        <v>178</v>
      </c>
      <c r="C60" s="220">
        <v>627.6</v>
      </c>
      <c r="D60" s="266">
        <v>78.11</v>
      </c>
    </row>
    <row r="61" ht="19.5" customHeight="1" spans="1:4">
      <c r="A61" s="194" t="s">
        <v>179</v>
      </c>
      <c r="B61" s="263" t="s">
        <v>180</v>
      </c>
      <c r="C61" s="220">
        <v>1539.74</v>
      </c>
      <c r="D61" s="266">
        <v>402.35</v>
      </c>
    </row>
    <row r="62" ht="19.5" customHeight="1" spans="1:4">
      <c r="A62" s="194" t="s">
        <v>181</v>
      </c>
      <c r="B62" s="263" t="s">
        <v>88</v>
      </c>
      <c r="C62" s="220">
        <v>811.21</v>
      </c>
      <c r="D62" s="266">
        <v>372.35</v>
      </c>
    </row>
    <row r="63" ht="19.5" customHeight="1" spans="1:4">
      <c r="A63" s="194" t="s">
        <v>182</v>
      </c>
      <c r="B63" s="263" t="s">
        <v>183</v>
      </c>
      <c r="C63" s="220">
        <v>728.53</v>
      </c>
      <c r="D63" s="266">
        <v>30</v>
      </c>
    </row>
    <row r="64" ht="19.5" customHeight="1" spans="1:4">
      <c r="A64" s="194" t="s">
        <v>184</v>
      </c>
      <c r="B64" s="263" t="s">
        <v>185</v>
      </c>
      <c r="C64" s="220">
        <v>738.17</v>
      </c>
      <c r="D64" s="266">
        <v>1209.044</v>
      </c>
    </row>
    <row r="65" ht="19.5" customHeight="1" spans="1:4">
      <c r="A65" s="194" t="s">
        <v>186</v>
      </c>
      <c r="B65" s="263" t="s">
        <v>88</v>
      </c>
      <c r="C65" s="220">
        <v>738.17</v>
      </c>
      <c r="D65" s="266">
        <v>1031.594</v>
      </c>
    </row>
    <row r="66" ht="19.5" customHeight="1" spans="1:4">
      <c r="A66" s="194" t="s">
        <v>187</v>
      </c>
      <c r="B66" s="263" t="s">
        <v>188</v>
      </c>
      <c r="C66" s="220">
        <v>104.33</v>
      </c>
      <c r="D66" s="266">
        <v>163.18</v>
      </c>
    </row>
    <row r="67" ht="19.5" customHeight="1" spans="1:4">
      <c r="A67" s="194" t="s">
        <v>189</v>
      </c>
      <c r="B67" s="263" t="s">
        <v>88</v>
      </c>
      <c r="C67" s="220">
        <v>99.33</v>
      </c>
      <c r="D67" s="266">
        <v>14.27</v>
      </c>
    </row>
    <row r="68" ht="19.5" customHeight="1" spans="1:4">
      <c r="A68" s="194" t="s">
        <v>190</v>
      </c>
      <c r="B68" s="263" t="s">
        <v>191</v>
      </c>
      <c r="C68" s="220">
        <v>5</v>
      </c>
      <c r="D68" s="266">
        <v>417.7</v>
      </c>
    </row>
    <row r="69" ht="19.5" customHeight="1" spans="1:4">
      <c r="A69" s="194" t="s">
        <v>192</v>
      </c>
      <c r="B69" s="263" t="s">
        <v>193</v>
      </c>
      <c r="C69" s="220">
        <v>157.84</v>
      </c>
      <c r="D69" s="266">
        <v>401.7</v>
      </c>
    </row>
    <row r="70" ht="19.5" customHeight="1" spans="1:4">
      <c r="A70" s="194" t="s">
        <v>194</v>
      </c>
      <c r="B70" s="263" t="s">
        <v>88</v>
      </c>
      <c r="C70" s="220">
        <v>157.84</v>
      </c>
      <c r="D70" s="266">
        <v>16</v>
      </c>
    </row>
    <row r="71" ht="19.5" customHeight="1" spans="1:4">
      <c r="A71" s="194" t="s">
        <v>195</v>
      </c>
      <c r="B71" s="263" t="s">
        <v>196</v>
      </c>
      <c r="C71" s="220">
        <v>2642.6</v>
      </c>
      <c r="D71" s="266">
        <v>378.44</v>
      </c>
    </row>
    <row r="72" ht="19.5" customHeight="1" spans="1:4">
      <c r="A72" s="194" t="s">
        <v>197</v>
      </c>
      <c r="B72" s="263" t="s">
        <v>88</v>
      </c>
      <c r="C72" s="220">
        <v>1653.51</v>
      </c>
      <c r="D72" s="266">
        <v>378.44</v>
      </c>
    </row>
    <row r="73" ht="19.5" customHeight="1" spans="1:4">
      <c r="A73" s="194" t="s">
        <v>198</v>
      </c>
      <c r="B73" s="263" t="s">
        <v>199</v>
      </c>
      <c r="C73" s="220">
        <v>108.73</v>
      </c>
      <c r="D73" s="266">
        <v>42.5</v>
      </c>
    </row>
    <row r="74" ht="19.5" customHeight="1" spans="1:4">
      <c r="A74" s="194" t="s">
        <v>200</v>
      </c>
      <c r="B74" s="263" t="s">
        <v>201</v>
      </c>
      <c r="C74" s="220">
        <v>316</v>
      </c>
      <c r="D74" s="266">
        <v>42.5</v>
      </c>
    </row>
    <row r="75" ht="19.5" customHeight="1" spans="1:4">
      <c r="A75" s="194" t="s">
        <v>202</v>
      </c>
      <c r="B75" s="263" t="s">
        <v>203</v>
      </c>
      <c r="C75" s="220">
        <v>22</v>
      </c>
      <c r="D75" s="266">
        <v>9533.02</v>
      </c>
    </row>
    <row r="76" ht="19.5" customHeight="1" spans="1:4">
      <c r="A76" s="194" t="s">
        <v>204</v>
      </c>
      <c r="B76" s="263" t="s">
        <v>205</v>
      </c>
      <c r="C76" s="220">
        <v>131</v>
      </c>
      <c r="D76" s="266">
        <v>6902.28</v>
      </c>
    </row>
    <row r="77" ht="19.5" customHeight="1" spans="1:4">
      <c r="A77" s="194" t="s">
        <v>206</v>
      </c>
      <c r="B77" s="263" t="s">
        <v>207</v>
      </c>
      <c r="C77" s="220">
        <v>410.36</v>
      </c>
      <c r="D77" s="266">
        <v>6758.98</v>
      </c>
    </row>
    <row r="78" ht="19.5" customHeight="1" spans="1:4">
      <c r="A78" s="194" t="s">
        <v>208</v>
      </c>
      <c r="B78" s="267" t="s">
        <v>209</v>
      </c>
      <c r="C78" s="220">
        <v>1</v>
      </c>
      <c r="D78" s="266">
        <v>60</v>
      </c>
    </row>
    <row r="79" ht="19.5" customHeight="1" spans="1:4">
      <c r="A79" s="194" t="s">
        <v>210</v>
      </c>
      <c r="B79" s="263" t="s">
        <v>44</v>
      </c>
      <c r="C79" s="220">
        <v>17.5</v>
      </c>
      <c r="D79" s="266">
        <v>83.3</v>
      </c>
    </row>
    <row r="80" ht="19.5" customHeight="1" spans="1:4">
      <c r="A80" s="194" t="s">
        <v>211</v>
      </c>
      <c r="B80" s="263" t="s">
        <v>212</v>
      </c>
      <c r="C80" s="220">
        <v>17.5</v>
      </c>
      <c r="D80" s="266">
        <v>868.71</v>
      </c>
    </row>
    <row r="81" ht="19.5" customHeight="1" spans="1:4">
      <c r="A81" s="194" t="s">
        <v>213</v>
      </c>
      <c r="B81" s="263" t="s">
        <v>214</v>
      </c>
      <c r="C81" s="220">
        <v>17.5</v>
      </c>
      <c r="D81" s="266">
        <v>868.71</v>
      </c>
    </row>
    <row r="82" ht="19.5" customHeight="1" spans="1:4">
      <c r="A82" s="194" t="s">
        <v>215</v>
      </c>
      <c r="B82" s="263" t="s">
        <v>47</v>
      </c>
      <c r="C82" s="220">
        <v>12193.6932</v>
      </c>
      <c r="D82" s="266">
        <v>1232.73</v>
      </c>
    </row>
    <row r="83" ht="19.5" customHeight="1" spans="1:4">
      <c r="A83" s="194" t="s">
        <v>216</v>
      </c>
      <c r="B83" s="263" t="s">
        <v>217</v>
      </c>
      <c r="C83" s="220">
        <v>8479.1832</v>
      </c>
      <c r="D83" s="266">
        <v>1212.73</v>
      </c>
    </row>
    <row r="84" ht="19.5" customHeight="1" spans="1:4">
      <c r="A84" s="194" t="s">
        <v>218</v>
      </c>
      <c r="B84" s="263" t="s">
        <v>88</v>
      </c>
      <c r="C84" s="220">
        <v>6545.4</v>
      </c>
      <c r="D84" s="266">
        <v>20</v>
      </c>
    </row>
    <row r="85" s="124" customFormat="1" ht="19.5" customHeight="1" spans="1:10">
      <c r="A85" s="194" t="s">
        <v>219</v>
      </c>
      <c r="B85" s="263" t="s">
        <v>220</v>
      </c>
      <c r="C85" s="220">
        <v>23</v>
      </c>
      <c r="D85" s="270">
        <v>529.3</v>
      </c>
      <c r="G85" s="271"/>
      <c r="H85" s="271"/>
      <c r="I85" s="272"/>
      <c r="J85" s="136"/>
    </row>
    <row r="86" ht="19.5" customHeight="1" spans="1:4">
      <c r="A86" s="194" t="s">
        <v>221</v>
      </c>
      <c r="B86" s="263" t="s">
        <v>222</v>
      </c>
      <c r="C86" s="220">
        <v>347</v>
      </c>
      <c r="D86" s="266">
        <v>436.3</v>
      </c>
    </row>
    <row r="87" ht="19.5" customHeight="1" spans="1:4">
      <c r="A87" s="194" t="s">
        <v>223</v>
      </c>
      <c r="B87" s="263" t="s">
        <v>224</v>
      </c>
      <c r="C87" s="220">
        <v>1563.7832</v>
      </c>
      <c r="D87" s="266">
        <v>20</v>
      </c>
    </row>
    <row r="88" ht="19.5" customHeight="1" spans="1:4">
      <c r="A88" s="194" t="s">
        <v>225</v>
      </c>
      <c r="B88" s="263" t="s">
        <v>226</v>
      </c>
      <c r="C88" s="220">
        <v>966.2</v>
      </c>
      <c r="D88" s="266">
        <v>16</v>
      </c>
    </row>
    <row r="89" ht="19.5" customHeight="1" spans="1:4">
      <c r="A89" s="194" t="s">
        <v>227</v>
      </c>
      <c r="B89" s="263" t="s">
        <v>88</v>
      </c>
      <c r="C89" s="220">
        <v>723.2</v>
      </c>
      <c r="D89" s="266">
        <v>34</v>
      </c>
    </row>
    <row r="90" ht="19.5" customHeight="1" spans="1:4">
      <c r="A90" s="194" t="s">
        <v>228</v>
      </c>
      <c r="B90" s="263" t="s">
        <v>229</v>
      </c>
      <c r="C90" s="220">
        <v>243</v>
      </c>
      <c r="D90" s="266">
        <v>5</v>
      </c>
    </row>
    <row r="91" ht="19.5" customHeight="1" spans="1:4">
      <c r="A91" s="194" t="s">
        <v>230</v>
      </c>
      <c r="B91" s="263" t="s">
        <v>231</v>
      </c>
      <c r="C91" s="220">
        <v>2078.22</v>
      </c>
      <c r="D91" s="266">
        <v>18</v>
      </c>
    </row>
    <row r="92" ht="19.5" customHeight="1" spans="1:4">
      <c r="A92" s="194" t="s">
        <v>232</v>
      </c>
      <c r="B92" s="263" t="s">
        <v>88</v>
      </c>
      <c r="C92" s="220">
        <v>1200.22</v>
      </c>
      <c r="D92" s="266">
        <v>51548.326762</v>
      </c>
    </row>
    <row r="93" ht="19.5" customHeight="1" spans="1:4">
      <c r="A93" s="194" t="s">
        <v>233</v>
      </c>
      <c r="B93" s="263" t="s">
        <v>234</v>
      </c>
      <c r="C93" s="220">
        <v>410</v>
      </c>
      <c r="D93" s="266">
        <v>948.26</v>
      </c>
    </row>
    <row r="94" ht="19.5" customHeight="1" spans="1:4">
      <c r="A94" s="194" t="s">
        <v>235</v>
      </c>
      <c r="B94" s="263" t="s">
        <v>236</v>
      </c>
      <c r="C94" s="220">
        <v>10</v>
      </c>
      <c r="D94" s="266">
        <v>648.26</v>
      </c>
    </row>
    <row r="95" ht="19.5" customHeight="1" spans="1:4">
      <c r="A95" s="194" t="s">
        <v>237</v>
      </c>
      <c r="B95" s="263" t="s">
        <v>238</v>
      </c>
      <c r="C95" s="220">
        <v>458</v>
      </c>
      <c r="D95" s="266">
        <v>300</v>
      </c>
    </row>
    <row r="96" ht="19.5" customHeight="1" spans="1:4">
      <c r="A96" s="194" t="s">
        <v>239</v>
      </c>
      <c r="B96" s="263" t="s">
        <v>240</v>
      </c>
      <c r="C96" s="220">
        <v>670.09</v>
      </c>
      <c r="D96" s="266">
        <v>42552.946762</v>
      </c>
    </row>
    <row r="97" ht="19.5" customHeight="1" spans="1:4">
      <c r="A97" s="194" t="s">
        <v>241</v>
      </c>
      <c r="B97" s="263" t="s">
        <v>88</v>
      </c>
      <c r="C97" s="220">
        <v>545.74</v>
      </c>
      <c r="D97" s="266">
        <v>2914.05</v>
      </c>
    </row>
    <row r="98" ht="19.5" customHeight="1" spans="1:4">
      <c r="A98" s="194" t="s">
        <v>242</v>
      </c>
      <c r="B98" s="263" t="s">
        <v>243</v>
      </c>
      <c r="C98" s="220">
        <v>9.5</v>
      </c>
      <c r="D98" s="266">
        <v>17452.78</v>
      </c>
    </row>
    <row r="99" ht="19.5" customHeight="1" spans="1:4">
      <c r="A99" s="194" t="s">
        <v>244</v>
      </c>
      <c r="B99" s="263" t="s">
        <v>245</v>
      </c>
      <c r="C99" s="220">
        <v>9</v>
      </c>
      <c r="D99" s="266">
        <v>10587.36</v>
      </c>
    </row>
    <row r="100" ht="19.5" customHeight="1" spans="1:4">
      <c r="A100" s="194" t="s">
        <v>246</v>
      </c>
      <c r="B100" s="263" t="s">
        <v>247</v>
      </c>
      <c r="C100" s="220">
        <v>5</v>
      </c>
      <c r="D100" s="266">
        <v>10116.756762</v>
      </c>
    </row>
    <row r="101" ht="19.5" customHeight="1" spans="1:4">
      <c r="A101" s="194" t="s">
        <v>248</v>
      </c>
      <c r="B101" s="263" t="s">
        <v>249</v>
      </c>
      <c r="C101" s="220">
        <v>10.85</v>
      </c>
      <c r="D101" s="266">
        <v>1482</v>
      </c>
    </row>
    <row r="102" ht="19.5" customHeight="1" spans="1:4">
      <c r="A102" s="194" t="s">
        <v>250</v>
      </c>
      <c r="B102" s="263" t="s">
        <v>251</v>
      </c>
      <c r="C102" s="220">
        <v>3</v>
      </c>
      <c r="D102" s="266">
        <v>2846.3</v>
      </c>
    </row>
    <row r="103" ht="19.5" customHeight="1" spans="1:4">
      <c r="A103" s="194" t="s">
        <v>252</v>
      </c>
      <c r="B103" s="263" t="s">
        <v>253</v>
      </c>
      <c r="C103" s="220">
        <v>87</v>
      </c>
      <c r="D103" s="266">
        <v>2476.3</v>
      </c>
    </row>
    <row r="104" ht="19.5" customHeight="1" spans="1:4">
      <c r="A104" s="194" t="s">
        <v>254</v>
      </c>
      <c r="B104" s="263" t="s">
        <v>48</v>
      </c>
      <c r="C104" s="220">
        <v>58275.56</v>
      </c>
      <c r="D104" s="266">
        <v>370</v>
      </c>
    </row>
    <row r="105" ht="19.5" customHeight="1" spans="1:4">
      <c r="A105" s="194" t="s">
        <v>255</v>
      </c>
      <c r="B105" s="263" t="s">
        <v>256</v>
      </c>
      <c r="C105" s="220">
        <v>553.13</v>
      </c>
      <c r="D105" s="266">
        <v>14</v>
      </c>
    </row>
    <row r="106" ht="19.5" customHeight="1" spans="1:4">
      <c r="A106" s="194" t="s">
        <v>257</v>
      </c>
      <c r="B106" s="263" t="s">
        <v>88</v>
      </c>
      <c r="C106" s="220">
        <v>553.13</v>
      </c>
      <c r="D106" s="266">
        <v>14</v>
      </c>
    </row>
    <row r="107" ht="19.5" customHeight="1" spans="1:4">
      <c r="A107" s="194" t="s">
        <v>258</v>
      </c>
      <c r="B107" s="263" t="s">
        <v>259</v>
      </c>
      <c r="C107" s="220">
        <v>50026.34</v>
      </c>
      <c r="D107" s="266">
        <v>332.16</v>
      </c>
    </row>
    <row r="108" ht="19.5" customHeight="1" spans="1:4">
      <c r="A108" s="194" t="s">
        <v>260</v>
      </c>
      <c r="B108" s="263" t="s">
        <v>261</v>
      </c>
      <c r="C108" s="220">
        <v>2411.54</v>
      </c>
      <c r="D108" s="266">
        <v>332.16</v>
      </c>
    </row>
    <row r="109" ht="19.5" customHeight="1" spans="1:4">
      <c r="A109" s="194" t="s">
        <v>262</v>
      </c>
      <c r="B109" s="263" t="s">
        <v>263</v>
      </c>
      <c r="C109" s="220">
        <v>17532.26</v>
      </c>
      <c r="D109" s="266">
        <v>188.62</v>
      </c>
    </row>
    <row r="110" ht="19.5" customHeight="1" spans="1:4">
      <c r="A110" s="194" t="s">
        <v>264</v>
      </c>
      <c r="B110" s="263" t="s">
        <v>265</v>
      </c>
      <c r="C110" s="220">
        <v>11242.81</v>
      </c>
      <c r="D110" s="266">
        <v>188.62</v>
      </c>
    </row>
    <row r="111" ht="19.5" customHeight="1" spans="1:4">
      <c r="A111" s="194" t="s">
        <v>266</v>
      </c>
      <c r="B111" s="263" t="s">
        <v>267</v>
      </c>
      <c r="C111" s="220">
        <v>9758.75</v>
      </c>
      <c r="D111" s="266">
        <v>514.04</v>
      </c>
    </row>
    <row r="112" ht="19.5" customHeight="1" spans="1:4">
      <c r="A112" s="194" t="s">
        <v>268</v>
      </c>
      <c r="B112" s="263" t="s">
        <v>269</v>
      </c>
      <c r="C112" s="220">
        <v>9080.98</v>
      </c>
      <c r="D112" s="266">
        <v>303.87</v>
      </c>
    </row>
    <row r="113" ht="19.5" customHeight="1" spans="1:4">
      <c r="A113" s="194" t="s">
        <v>270</v>
      </c>
      <c r="B113" s="263" t="s">
        <v>271</v>
      </c>
      <c r="C113" s="220">
        <v>3061.5</v>
      </c>
      <c r="D113" s="266">
        <v>210.17</v>
      </c>
    </row>
    <row r="114" s="124" customFormat="1" ht="19.5" customHeight="1" spans="1:10">
      <c r="A114" s="194" t="s">
        <v>272</v>
      </c>
      <c r="B114" s="263" t="s">
        <v>273</v>
      </c>
      <c r="C114" s="220">
        <v>3036.5</v>
      </c>
      <c r="D114" s="270">
        <v>3132</v>
      </c>
      <c r="G114" s="271"/>
      <c r="H114" s="271"/>
      <c r="I114" s="272"/>
      <c r="J114" s="136"/>
    </row>
    <row r="115" ht="19.5" customHeight="1" spans="1:4">
      <c r="A115" s="194" t="s">
        <v>274</v>
      </c>
      <c r="B115" s="263" t="s">
        <v>275</v>
      </c>
      <c r="C115" s="220">
        <v>25</v>
      </c>
      <c r="D115" s="266">
        <v>3132</v>
      </c>
    </row>
    <row r="116" ht="19.5" customHeight="1" spans="1:4">
      <c r="A116" s="194" t="s">
        <v>276</v>
      </c>
      <c r="B116" s="263" t="s">
        <v>277</v>
      </c>
      <c r="C116" s="220">
        <v>44</v>
      </c>
      <c r="D116" s="266">
        <v>1020</v>
      </c>
    </row>
    <row r="117" ht="19.5" customHeight="1" spans="1:4">
      <c r="A117" s="194" t="s">
        <v>278</v>
      </c>
      <c r="B117" s="263" t="s">
        <v>279</v>
      </c>
      <c r="C117" s="220">
        <v>44</v>
      </c>
      <c r="D117" s="266">
        <v>1020</v>
      </c>
    </row>
    <row r="118" ht="19.5" customHeight="1" spans="1:4">
      <c r="A118" s="194" t="s">
        <v>280</v>
      </c>
      <c r="B118" s="263" t="s">
        <v>281</v>
      </c>
      <c r="C118" s="220">
        <v>301.51</v>
      </c>
      <c r="D118" s="266">
        <v>4632.12</v>
      </c>
    </row>
    <row r="119" ht="19.5" customHeight="1" spans="1:4">
      <c r="A119" s="194" t="s">
        <v>282</v>
      </c>
      <c r="B119" s="263" t="s">
        <v>283</v>
      </c>
      <c r="C119" s="220">
        <v>301.51</v>
      </c>
      <c r="D119" s="266">
        <v>164.56</v>
      </c>
    </row>
    <row r="120" ht="19.5" customHeight="1" spans="1:4">
      <c r="A120" s="194" t="s">
        <v>284</v>
      </c>
      <c r="B120" s="263" t="s">
        <v>285</v>
      </c>
      <c r="C120" s="220">
        <v>303.86</v>
      </c>
      <c r="D120" s="266">
        <v>164.56</v>
      </c>
    </row>
    <row r="121" ht="19.5" customHeight="1" spans="1:4">
      <c r="A121" s="194" t="s">
        <v>286</v>
      </c>
      <c r="B121" s="263" t="s">
        <v>287</v>
      </c>
      <c r="C121" s="220">
        <v>303.86</v>
      </c>
      <c r="D121" s="266">
        <v>360</v>
      </c>
    </row>
    <row r="122" ht="19.5" customHeight="1" spans="1:4">
      <c r="A122" s="194" t="s">
        <v>288</v>
      </c>
      <c r="B122" s="263" t="s">
        <v>289</v>
      </c>
      <c r="C122" s="220">
        <v>591.23</v>
      </c>
      <c r="D122" s="266">
        <v>360</v>
      </c>
    </row>
    <row r="123" ht="19.5" customHeight="1" spans="1:4">
      <c r="A123" s="194" t="s">
        <v>290</v>
      </c>
      <c r="B123" s="263" t="s">
        <v>291</v>
      </c>
      <c r="C123" s="220">
        <v>349.95</v>
      </c>
      <c r="D123" s="266">
        <v>18</v>
      </c>
    </row>
    <row r="124" ht="19.5" customHeight="1" spans="1:4">
      <c r="A124" s="194" t="s">
        <v>292</v>
      </c>
      <c r="B124" s="263" t="s">
        <v>293</v>
      </c>
      <c r="C124" s="220">
        <v>241.28</v>
      </c>
      <c r="D124" s="266">
        <v>18</v>
      </c>
    </row>
    <row r="125" ht="19.5" customHeight="1" spans="1:4">
      <c r="A125" s="194" t="s">
        <v>294</v>
      </c>
      <c r="B125" s="267" t="s">
        <v>295</v>
      </c>
      <c r="C125" s="220">
        <v>3331.99</v>
      </c>
      <c r="D125" s="266">
        <v>4001.5</v>
      </c>
    </row>
    <row r="126" ht="19.5" customHeight="1" spans="1:4">
      <c r="A126" s="194" t="s">
        <v>296</v>
      </c>
      <c r="B126" s="267" t="s">
        <v>297</v>
      </c>
      <c r="C126" s="220">
        <v>3331.99</v>
      </c>
      <c r="D126" s="266">
        <v>1.5</v>
      </c>
    </row>
    <row r="127" ht="19.5" customHeight="1" spans="1:4">
      <c r="A127" s="194" t="s">
        <v>298</v>
      </c>
      <c r="B127" s="263" t="s">
        <v>299</v>
      </c>
      <c r="C127" s="220">
        <v>62</v>
      </c>
      <c r="D127" s="266">
        <v>4000</v>
      </c>
    </row>
    <row r="128" ht="19.5" customHeight="1" spans="1:4">
      <c r="A128" s="194" t="s">
        <v>300</v>
      </c>
      <c r="B128" s="263" t="s">
        <v>299</v>
      </c>
      <c r="C128" s="220">
        <v>62</v>
      </c>
      <c r="D128" s="266">
        <v>88.06</v>
      </c>
    </row>
    <row r="129" ht="19.5" customHeight="1" spans="1:4">
      <c r="A129" s="194" t="s">
        <v>301</v>
      </c>
      <c r="B129" s="263" t="s">
        <v>49</v>
      </c>
      <c r="C129" s="220">
        <v>769.41</v>
      </c>
      <c r="D129" s="266">
        <v>68.06</v>
      </c>
    </row>
    <row r="130" ht="19.5" customHeight="1" spans="1:4">
      <c r="A130" s="194" t="s">
        <v>302</v>
      </c>
      <c r="B130" s="263" t="s">
        <v>303</v>
      </c>
      <c r="C130" s="220">
        <v>635</v>
      </c>
      <c r="D130" s="266">
        <v>20</v>
      </c>
    </row>
    <row r="131" ht="19.5" customHeight="1" spans="1:4">
      <c r="A131" s="194" t="s">
        <v>304</v>
      </c>
      <c r="B131" s="263" t="s">
        <v>305</v>
      </c>
      <c r="C131" s="220">
        <v>635</v>
      </c>
      <c r="D131" s="266">
        <v>3000.5621</v>
      </c>
    </row>
    <row r="132" ht="19.5" customHeight="1" spans="1:4">
      <c r="A132" s="194" t="s">
        <v>306</v>
      </c>
      <c r="B132" s="263" t="s">
        <v>307</v>
      </c>
      <c r="C132" s="220">
        <v>40</v>
      </c>
      <c r="D132" s="266">
        <v>813.52</v>
      </c>
    </row>
    <row r="133" ht="19.5" customHeight="1" spans="1:4">
      <c r="A133" s="194" t="s">
        <v>308</v>
      </c>
      <c r="B133" s="267" t="s">
        <v>309</v>
      </c>
      <c r="C133" s="220">
        <v>40</v>
      </c>
      <c r="D133" s="266">
        <v>442.34</v>
      </c>
    </row>
    <row r="134" ht="19.5" customHeight="1" spans="1:4">
      <c r="A134" s="194" t="s">
        <v>310</v>
      </c>
      <c r="B134" s="263" t="s">
        <v>311</v>
      </c>
      <c r="C134" s="220">
        <v>94.41</v>
      </c>
      <c r="D134" s="266">
        <v>89.13</v>
      </c>
    </row>
    <row r="135" ht="19.5" customHeight="1" spans="1:4">
      <c r="A135" s="194" t="s">
        <v>312</v>
      </c>
      <c r="B135" s="263" t="s">
        <v>313</v>
      </c>
      <c r="C135" s="220">
        <v>74.41</v>
      </c>
      <c r="D135" s="266">
        <v>25.42</v>
      </c>
    </row>
    <row r="136" ht="19.5" customHeight="1" spans="1:4">
      <c r="A136" s="194" t="s">
        <v>314</v>
      </c>
      <c r="B136" s="263" t="s">
        <v>315</v>
      </c>
      <c r="C136" s="220">
        <v>20</v>
      </c>
      <c r="D136" s="266">
        <v>24</v>
      </c>
    </row>
    <row r="137" ht="19.5" customHeight="1" spans="1:4">
      <c r="A137" s="194" t="s">
        <v>316</v>
      </c>
      <c r="B137" s="267" t="s">
        <v>50</v>
      </c>
      <c r="C137" s="220">
        <v>5144.77786</v>
      </c>
      <c r="D137" s="266">
        <v>212.63</v>
      </c>
    </row>
    <row r="138" ht="19.5" customHeight="1" spans="1:4">
      <c r="A138" s="194" t="s">
        <v>317</v>
      </c>
      <c r="B138" s="263" t="s">
        <v>318</v>
      </c>
      <c r="C138" s="220">
        <v>1245.20786</v>
      </c>
      <c r="D138" s="266">
        <v>20</v>
      </c>
    </row>
    <row r="139" ht="19.5" customHeight="1" spans="1:4">
      <c r="A139" s="194" t="s">
        <v>319</v>
      </c>
      <c r="B139" s="263" t="s">
        <v>88</v>
      </c>
      <c r="C139" s="220">
        <v>776.2</v>
      </c>
      <c r="D139" s="266">
        <v>722.5</v>
      </c>
    </row>
    <row r="140" ht="19.5" customHeight="1" spans="1:4">
      <c r="A140" s="194" t="s">
        <v>320</v>
      </c>
      <c r="B140" s="263" t="s">
        <v>321</v>
      </c>
      <c r="C140" s="220">
        <v>78.49</v>
      </c>
      <c r="D140" s="266">
        <v>47.32</v>
      </c>
    </row>
    <row r="141" s="124" customFormat="1" ht="19.5" customHeight="1" spans="1:10">
      <c r="A141" s="194" t="s">
        <v>322</v>
      </c>
      <c r="B141" s="263" t="s">
        <v>323</v>
      </c>
      <c r="C141" s="220">
        <v>28.06</v>
      </c>
      <c r="D141" s="270">
        <v>675.18</v>
      </c>
      <c r="G141" s="271"/>
      <c r="H141" s="271"/>
      <c r="I141" s="272"/>
      <c r="J141" s="136"/>
    </row>
    <row r="142" ht="19.5" customHeight="1" spans="1:4">
      <c r="A142" s="194" t="s">
        <v>324</v>
      </c>
      <c r="B142" s="263" t="s">
        <v>325</v>
      </c>
      <c r="C142" s="220">
        <v>34.5</v>
      </c>
      <c r="D142" s="266">
        <v>977.53</v>
      </c>
    </row>
    <row r="143" ht="19.5" customHeight="1" spans="1:4">
      <c r="A143" s="194" t="s">
        <v>326</v>
      </c>
      <c r="B143" s="263" t="s">
        <v>327</v>
      </c>
      <c r="C143" s="220">
        <v>186.92786</v>
      </c>
      <c r="D143" s="266">
        <v>829.32</v>
      </c>
    </row>
    <row r="144" ht="19.5" customHeight="1" spans="1:4">
      <c r="A144" s="194" t="s">
        <v>328</v>
      </c>
      <c r="B144" s="263" t="s">
        <v>329</v>
      </c>
      <c r="C144" s="220">
        <v>24.2</v>
      </c>
      <c r="D144" s="266">
        <v>148.21</v>
      </c>
    </row>
    <row r="145" ht="19.5" customHeight="1" spans="1:4">
      <c r="A145" s="194" t="s">
        <v>330</v>
      </c>
      <c r="B145" s="263" t="s">
        <v>331</v>
      </c>
      <c r="C145" s="220">
        <v>20</v>
      </c>
      <c r="D145" s="266">
        <v>487.0121</v>
      </c>
    </row>
    <row r="146" ht="19.5" customHeight="1" spans="1:4">
      <c r="A146" s="194" t="s">
        <v>332</v>
      </c>
      <c r="B146" s="267" t="s">
        <v>333</v>
      </c>
      <c r="C146" s="220">
        <v>96.83</v>
      </c>
      <c r="D146" s="266">
        <v>487.0121</v>
      </c>
    </row>
    <row r="147" ht="19.5" customHeight="1" spans="1:4">
      <c r="A147" s="194" t="s">
        <v>334</v>
      </c>
      <c r="B147" s="263" t="s">
        <v>335</v>
      </c>
      <c r="C147" s="220">
        <v>993.76</v>
      </c>
      <c r="D147" s="266">
        <v>61362.4332</v>
      </c>
    </row>
    <row r="148" ht="19.5" customHeight="1" spans="1:4">
      <c r="A148" s="194" t="s">
        <v>336</v>
      </c>
      <c r="B148" s="263" t="s">
        <v>88</v>
      </c>
      <c r="C148" s="220">
        <v>52.68</v>
      </c>
      <c r="D148" s="266">
        <v>1171.67</v>
      </c>
    </row>
    <row r="149" s="124" customFormat="1" ht="19.5" customHeight="1" spans="1:10">
      <c r="A149" s="194" t="s">
        <v>337</v>
      </c>
      <c r="B149" s="263" t="s">
        <v>338</v>
      </c>
      <c r="C149" s="220">
        <v>941.08</v>
      </c>
      <c r="D149" s="270">
        <v>0.16</v>
      </c>
      <c r="G149" s="271"/>
      <c r="H149" s="271"/>
      <c r="I149" s="272"/>
      <c r="J149" s="136"/>
    </row>
    <row r="150" ht="19.5" customHeight="1" spans="1:4">
      <c r="A150" s="194" t="s">
        <v>339</v>
      </c>
      <c r="B150" s="263" t="s">
        <v>340</v>
      </c>
      <c r="C150" s="220">
        <v>165.032</v>
      </c>
      <c r="D150" s="266">
        <v>1171.51</v>
      </c>
    </row>
    <row r="151" ht="19.5" customHeight="1" spans="1:4">
      <c r="A151" s="194" t="s">
        <v>341</v>
      </c>
      <c r="B151" s="263" t="s">
        <v>342</v>
      </c>
      <c r="C151" s="220">
        <v>103.37</v>
      </c>
      <c r="D151" s="266">
        <v>1034.01</v>
      </c>
    </row>
    <row r="152" ht="19.5" customHeight="1" spans="1:4">
      <c r="A152" s="194" t="s">
        <v>343</v>
      </c>
      <c r="B152" s="267" t="s">
        <v>344</v>
      </c>
      <c r="C152" s="220">
        <v>61.662</v>
      </c>
      <c r="D152" s="266">
        <v>442.19</v>
      </c>
    </row>
    <row r="153" ht="19.5" customHeight="1" spans="1:4">
      <c r="A153" s="194" t="s">
        <v>345</v>
      </c>
      <c r="B153" s="263" t="s">
        <v>346</v>
      </c>
      <c r="C153" s="220">
        <v>1687.04</v>
      </c>
      <c r="D153" s="266">
        <v>467.07</v>
      </c>
    </row>
    <row r="154" ht="19.5" customHeight="1" spans="1:4">
      <c r="A154" s="194" t="s">
        <v>347</v>
      </c>
      <c r="B154" s="263" t="s">
        <v>348</v>
      </c>
      <c r="C154" s="220">
        <v>867.04</v>
      </c>
      <c r="D154" s="266">
        <v>57.42</v>
      </c>
    </row>
    <row r="155" ht="19.5" customHeight="1" spans="1:4">
      <c r="A155" s="194" t="s">
        <v>349</v>
      </c>
      <c r="B155" s="263" t="s">
        <v>350</v>
      </c>
      <c r="C155" s="220">
        <v>820</v>
      </c>
      <c r="D155" s="266">
        <v>67.33</v>
      </c>
    </row>
    <row r="156" ht="19.5" customHeight="1" spans="1:4">
      <c r="A156" s="194" t="s">
        <v>351</v>
      </c>
      <c r="B156" s="267" t="s">
        <v>352</v>
      </c>
      <c r="C156" s="220">
        <v>1053.738</v>
      </c>
      <c r="D156" s="266">
        <v>30132.86</v>
      </c>
    </row>
    <row r="157" ht="19.5" customHeight="1" spans="1:4">
      <c r="A157" s="194" t="s">
        <v>353</v>
      </c>
      <c r="B157" s="267" t="s">
        <v>352</v>
      </c>
      <c r="C157" s="220">
        <v>1053.738</v>
      </c>
      <c r="D157" s="266">
        <v>14116.86</v>
      </c>
    </row>
    <row r="158" ht="19.5" customHeight="1" spans="1:4">
      <c r="A158" s="194" t="s">
        <v>354</v>
      </c>
      <c r="B158" s="267" t="s">
        <v>51</v>
      </c>
      <c r="C158" s="220">
        <v>93259.36</v>
      </c>
      <c r="D158" s="266">
        <v>16016</v>
      </c>
    </row>
    <row r="159" ht="19.5" customHeight="1" spans="1:4">
      <c r="A159" s="194" t="s">
        <v>355</v>
      </c>
      <c r="B159" s="267" t="s">
        <v>356</v>
      </c>
      <c r="C159" s="220">
        <v>357.04</v>
      </c>
      <c r="D159" s="266">
        <v>6509.21</v>
      </c>
    </row>
    <row r="160" ht="19.5" customHeight="1" spans="1:4">
      <c r="A160" s="194" t="s">
        <v>357</v>
      </c>
      <c r="B160" s="263" t="s">
        <v>358</v>
      </c>
      <c r="C160" s="220">
        <v>357.04</v>
      </c>
      <c r="D160" s="266">
        <v>1473</v>
      </c>
    </row>
    <row r="161" ht="19.5" customHeight="1" spans="1:4">
      <c r="A161" s="194" t="s">
        <v>359</v>
      </c>
      <c r="B161" s="263" t="s">
        <v>360</v>
      </c>
      <c r="C161" s="220">
        <v>560.56</v>
      </c>
      <c r="D161" s="266">
        <v>5036.21</v>
      </c>
    </row>
    <row r="162" ht="19.5" customHeight="1" spans="1:4">
      <c r="A162" s="194" t="s">
        <v>361</v>
      </c>
      <c r="B162" s="263" t="s">
        <v>88</v>
      </c>
      <c r="C162" s="220">
        <v>416.7</v>
      </c>
      <c r="D162" s="266">
        <v>3380.24</v>
      </c>
    </row>
    <row r="163" ht="19.5" customHeight="1" spans="1:4">
      <c r="A163" s="194" t="s">
        <v>362</v>
      </c>
      <c r="B163" s="267" t="s">
        <v>363</v>
      </c>
      <c r="C163" s="220">
        <v>30</v>
      </c>
      <c r="D163" s="266">
        <v>1655.59</v>
      </c>
    </row>
    <row r="164" ht="19.5" customHeight="1" spans="1:4">
      <c r="A164" s="194" t="s">
        <v>364</v>
      </c>
      <c r="B164" s="267" t="s">
        <v>365</v>
      </c>
      <c r="C164" s="220">
        <v>10</v>
      </c>
      <c r="D164" s="266">
        <v>802</v>
      </c>
    </row>
    <row r="165" ht="19.5" customHeight="1" spans="1:4">
      <c r="A165" s="194" t="s">
        <v>366</v>
      </c>
      <c r="B165" s="267" t="s">
        <v>367</v>
      </c>
      <c r="C165" s="220">
        <v>103.86</v>
      </c>
      <c r="D165" s="266">
        <v>40</v>
      </c>
    </row>
    <row r="166" s="124" customFormat="1" ht="19.5" customHeight="1" spans="1:10">
      <c r="A166" s="194" t="s">
        <v>368</v>
      </c>
      <c r="B166" s="267" t="s">
        <v>369</v>
      </c>
      <c r="C166" s="220">
        <v>47323.86</v>
      </c>
      <c r="D166" s="270">
        <v>202.89</v>
      </c>
      <c r="G166" s="271"/>
      <c r="H166" s="271"/>
      <c r="I166" s="272"/>
      <c r="J166" s="136"/>
    </row>
    <row r="167" ht="19.5" customHeight="1" spans="1:4">
      <c r="A167" s="194" t="s">
        <v>370</v>
      </c>
      <c r="B167" s="263" t="s">
        <v>371</v>
      </c>
      <c r="C167" s="220">
        <v>113.97</v>
      </c>
      <c r="D167" s="266">
        <v>510</v>
      </c>
    </row>
    <row r="168" ht="19.5" customHeight="1" spans="1:4">
      <c r="A168" s="194" t="s">
        <v>372</v>
      </c>
      <c r="B168" s="267" t="s">
        <v>373</v>
      </c>
      <c r="C168" s="220">
        <v>11020.8</v>
      </c>
      <c r="D168" s="266">
        <v>169.76</v>
      </c>
    </row>
    <row r="169" ht="19.5" customHeight="1" spans="1:4">
      <c r="A169" s="194" t="s">
        <v>374</v>
      </c>
      <c r="B169" s="267" t="s">
        <v>375</v>
      </c>
      <c r="C169" s="220">
        <v>1501.09</v>
      </c>
      <c r="D169" s="266">
        <v>2281.24</v>
      </c>
    </row>
    <row r="170" ht="19.5" customHeight="1" spans="1:4">
      <c r="A170" s="194" t="s">
        <v>376</v>
      </c>
      <c r="B170" s="267" t="s">
        <v>377</v>
      </c>
      <c r="C170" s="220">
        <v>25588</v>
      </c>
      <c r="D170" s="266">
        <v>824.5</v>
      </c>
    </row>
    <row r="171" ht="19.5" customHeight="1" spans="1:4">
      <c r="A171" s="194" t="s">
        <v>378</v>
      </c>
      <c r="B171" s="267" t="s">
        <v>379</v>
      </c>
      <c r="C171" s="220">
        <v>9100</v>
      </c>
      <c r="D171" s="266">
        <v>860.74</v>
      </c>
    </row>
    <row r="172" ht="19.5" customHeight="1" spans="1:4">
      <c r="A172" s="194" t="s">
        <v>380</v>
      </c>
      <c r="B172" s="263" t="s">
        <v>381</v>
      </c>
      <c r="C172" s="220">
        <v>10640.93</v>
      </c>
      <c r="D172" s="266">
        <v>596</v>
      </c>
    </row>
    <row r="173" ht="19.5" customHeight="1" spans="1:4">
      <c r="A173" s="194" t="s">
        <v>382</v>
      </c>
      <c r="B173" s="263" t="s">
        <v>383</v>
      </c>
      <c r="C173" s="220">
        <v>152</v>
      </c>
      <c r="D173" s="266">
        <v>786.58</v>
      </c>
    </row>
    <row r="174" ht="19.5" customHeight="1" spans="1:4">
      <c r="A174" s="194" t="s">
        <v>384</v>
      </c>
      <c r="B174" s="267" t="s">
        <v>385</v>
      </c>
      <c r="C174" s="220">
        <v>10488.93</v>
      </c>
      <c r="D174" s="266">
        <v>34.82</v>
      </c>
    </row>
    <row r="175" ht="19.5" customHeight="1" spans="1:4">
      <c r="A175" s="194" t="s">
        <v>386</v>
      </c>
      <c r="B175" s="263" t="s">
        <v>387</v>
      </c>
      <c r="C175" s="220">
        <v>7030.59</v>
      </c>
      <c r="D175" s="266">
        <v>165</v>
      </c>
    </row>
    <row r="176" ht="19.5" customHeight="1" spans="1:4">
      <c r="A176" s="194" t="s">
        <v>388</v>
      </c>
      <c r="B176" s="263" t="s">
        <v>389</v>
      </c>
      <c r="C176" s="220">
        <v>470</v>
      </c>
      <c r="D176" s="266">
        <v>298.56</v>
      </c>
    </row>
    <row r="177" ht="19.5" customHeight="1" spans="1:4">
      <c r="A177" s="194" t="s">
        <v>390</v>
      </c>
      <c r="B177" s="263" t="s">
        <v>391</v>
      </c>
      <c r="C177" s="220">
        <v>1058</v>
      </c>
      <c r="D177" s="266">
        <v>222.38</v>
      </c>
    </row>
    <row r="178" ht="19.5" customHeight="1" spans="1:4">
      <c r="A178" s="194" t="s">
        <v>392</v>
      </c>
      <c r="B178" s="267" t="s">
        <v>393</v>
      </c>
      <c r="C178" s="220">
        <v>2868</v>
      </c>
      <c r="D178" s="266">
        <v>65.82</v>
      </c>
    </row>
    <row r="179" ht="19.5" customHeight="1" spans="1:4">
      <c r="A179" s="194" t="s">
        <v>394</v>
      </c>
      <c r="B179" s="263" t="s">
        <v>395</v>
      </c>
      <c r="C179" s="220">
        <v>194.87</v>
      </c>
      <c r="D179" s="266">
        <v>557.3432</v>
      </c>
    </row>
    <row r="180" ht="19.5" customHeight="1" spans="1:4">
      <c r="A180" s="194" t="s">
        <v>396</v>
      </c>
      <c r="B180" s="263" t="s">
        <v>397</v>
      </c>
      <c r="C180" s="220">
        <v>842</v>
      </c>
      <c r="D180" s="266">
        <v>126.59</v>
      </c>
    </row>
    <row r="181" ht="19.5" customHeight="1" spans="1:4">
      <c r="A181" s="194" t="s">
        <v>398</v>
      </c>
      <c r="B181" s="263" t="s">
        <v>399</v>
      </c>
      <c r="C181" s="220">
        <v>1597.72</v>
      </c>
      <c r="D181" s="266">
        <v>2.4</v>
      </c>
    </row>
    <row r="182" ht="19.5" customHeight="1" spans="1:4">
      <c r="A182" s="194" t="s">
        <v>400</v>
      </c>
      <c r="B182" s="263" t="s">
        <v>401</v>
      </c>
      <c r="C182" s="220">
        <v>3721.45</v>
      </c>
      <c r="D182" s="266">
        <v>245.61</v>
      </c>
    </row>
    <row r="183" ht="19.5" customHeight="1" spans="1:4">
      <c r="A183" s="194" t="s">
        <v>402</v>
      </c>
      <c r="B183" s="263" t="s">
        <v>403</v>
      </c>
      <c r="C183" s="220">
        <v>1190.8</v>
      </c>
      <c r="D183" s="266">
        <v>182.7432</v>
      </c>
    </row>
    <row r="184" ht="19.5" customHeight="1" spans="1:4">
      <c r="A184" s="194" t="s">
        <v>404</v>
      </c>
      <c r="B184" s="267" t="s">
        <v>405</v>
      </c>
      <c r="C184" s="220">
        <v>1719.08</v>
      </c>
      <c r="D184" s="266">
        <v>72</v>
      </c>
    </row>
    <row r="185" ht="19.5" customHeight="1" spans="1:4">
      <c r="A185" s="194" t="s">
        <v>406</v>
      </c>
      <c r="B185" s="267" t="s">
        <v>407</v>
      </c>
      <c r="C185" s="220">
        <v>287.17</v>
      </c>
      <c r="D185" s="266">
        <v>72</v>
      </c>
    </row>
    <row r="186" ht="19.5" customHeight="1" spans="1:4">
      <c r="A186" s="194" t="s">
        <v>408</v>
      </c>
      <c r="B186" s="263" t="s">
        <v>409</v>
      </c>
      <c r="C186" s="220">
        <v>11</v>
      </c>
      <c r="D186" s="266">
        <v>31.19</v>
      </c>
    </row>
    <row r="187" ht="19.5" customHeight="1" spans="1:4">
      <c r="A187" s="194" t="s">
        <v>410</v>
      </c>
      <c r="B187" s="263" t="s">
        <v>411</v>
      </c>
      <c r="C187" s="220">
        <v>188.4</v>
      </c>
      <c r="D187" s="266">
        <v>31.19</v>
      </c>
    </row>
    <row r="188" ht="19.5" customHeight="1" spans="1:4">
      <c r="A188" s="194" t="s">
        <v>412</v>
      </c>
      <c r="B188" s="263" t="s">
        <v>413</v>
      </c>
      <c r="C188" s="220">
        <v>325</v>
      </c>
      <c r="D188" s="266">
        <v>3.56</v>
      </c>
    </row>
    <row r="189" ht="19.5" customHeight="1" spans="1:4">
      <c r="A189" s="194" t="s">
        <v>414</v>
      </c>
      <c r="B189" s="263" t="s">
        <v>415</v>
      </c>
      <c r="C189" s="220">
        <v>2012.6</v>
      </c>
      <c r="D189" s="266">
        <v>3.56</v>
      </c>
    </row>
    <row r="190" ht="19.5" customHeight="1" spans="1:4">
      <c r="A190" s="194" t="s">
        <v>416</v>
      </c>
      <c r="B190" s="263" t="s">
        <v>417</v>
      </c>
      <c r="C190" s="220">
        <v>130</v>
      </c>
      <c r="D190" s="266">
        <v>867.37</v>
      </c>
    </row>
    <row r="191" ht="19.5" customHeight="1" spans="1:4">
      <c r="A191" s="194" t="s">
        <v>418</v>
      </c>
      <c r="B191" s="263" t="s">
        <v>419</v>
      </c>
      <c r="C191" s="220">
        <v>1181.32</v>
      </c>
      <c r="D191" s="266">
        <v>200</v>
      </c>
    </row>
    <row r="192" ht="19.5" customHeight="1" spans="1:4">
      <c r="A192" s="194" t="s">
        <v>420</v>
      </c>
      <c r="B192" s="263" t="s">
        <v>421</v>
      </c>
      <c r="C192" s="220">
        <v>466.39</v>
      </c>
      <c r="D192" s="266">
        <v>667.37</v>
      </c>
    </row>
    <row r="193" ht="19.5" customHeight="1" spans="1:4">
      <c r="A193" s="194" t="s">
        <v>422</v>
      </c>
      <c r="B193" s="263" t="s">
        <v>423</v>
      </c>
      <c r="C193" s="220">
        <v>234.89</v>
      </c>
      <c r="D193" s="266">
        <v>48.16</v>
      </c>
    </row>
    <row r="194" ht="19.5" customHeight="1" spans="1:4">
      <c r="A194" s="194" t="s">
        <v>424</v>
      </c>
      <c r="B194" s="263" t="s">
        <v>425</v>
      </c>
      <c r="C194" s="220">
        <v>1471.48</v>
      </c>
      <c r="D194" s="266">
        <v>2.16</v>
      </c>
    </row>
    <row r="195" ht="19.5" customHeight="1" spans="1:4">
      <c r="A195" s="194" t="s">
        <v>426</v>
      </c>
      <c r="B195" s="263" t="s">
        <v>88</v>
      </c>
      <c r="C195" s="220">
        <v>167.91</v>
      </c>
      <c r="D195" s="266">
        <v>46</v>
      </c>
    </row>
    <row r="196" ht="19.5" customHeight="1" spans="1:4">
      <c r="A196" s="194" t="s">
        <v>427</v>
      </c>
      <c r="B196" s="263" t="s">
        <v>428</v>
      </c>
      <c r="C196" s="220">
        <v>8.82</v>
      </c>
      <c r="D196" s="266">
        <v>11188</v>
      </c>
    </row>
    <row r="197" ht="19.5" customHeight="1" spans="1:4">
      <c r="A197" s="194" t="s">
        <v>429</v>
      </c>
      <c r="B197" s="263" t="s">
        <v>430</v>
      </c>
      <c r="C197" s="220">
        <v>17.25</v>
      </c>
      <c r="D197" s="266">
        <v>11088</v>
      </c>
    </row>
    <row r="198" ht="19.5" customHeight="1" spans="1:4">
      <c r="A198" s="194" t="s">
        <v>431</v>
      </c>
      <c r="B198" s="267" t="s">
        <v>432</v>
      </c>
      <c r="C198" s="220">
        <v>842.45</v>
      </c>
      <c r="D198" s="266">
        <v>100</v>
      </c>
    </row>
    <row r="199" ht="19.5" customHeight="1" spans="1:4">
      <c r="A199" s="194" t="s">
        <v>433</v>
      </c>
      <c r="B199" s="267" t="s">
        <v>434</v>
      </c>
      <c r="C199" s="220">
        <v>435.05</v>
      </c>
      <c r="D199" s="266">
        <v>129</v>
      </c>
    </row>
    <row r="200" ht="19.5" customHeight="1" spans="1:4">
      <c r="A200" s="194" t="s">
        <v>435</v>
      </c>
      <c r="B200" s="263" t="s">
        <v>436</v>
      </c>
      <c r="C200" s="220">
        <v>34.97</v>
      </c>
      <c r="D200" s="266">
        <v>129</v>
      </c>
    </row>
    <row r="201" ht="19.5" customHeight="1" spans="1:4">
      <c r="A201" s="194" t="s">
        <v>437</v>
      </c>
      <c r="B201" s="263" t="s">
        <v>88</v>
      </c>
      <c r="C201" s="220">
        <v>34.97</v>
      </c>
      <c r="D201" s="266">
        <v>3170</v>
      </c>
    </row>
    <row r="202" ht="19.5" customHeight="1" spans="1:4">
      <c r="A202" s="194" t="s">
        <v>438</v>
      </c>
      <c r="B202" s="263" t="s">
        <v>439</v>
      </c>
      <c r="C202" s="220">
        <v>1301.14</v>
      </c>
      <c r="D202" s="266">
        <v>3170</v>
      </c>
    </row>
    <row r="203" ht="19.5" customHeight="1" spans="1:4">
      <c r="A203" s="194" t="s">
        <v>440</v>
      </c>
      <c r="B203" s="267" t="s">
        <v>441</v>
      </c>
      <c r="C203" s="220">
        <v>81.14</v>
      </c>
      <c r="D203" s="266">
        <v>35542.51</v>
      </c>
    </row>
    <row r="204" ht="19.5" customHeight="1" spans="1:4">
      <c r="A204" s="194" t="s">
        <v>442</v>
      </c>
      <c r="B204" s="267" t="s">
        <v>443</v>
      </c>
      <c r="C204" s="220">
        <v>1220</v>
      </c>
      <c r="D204" s="266">
        <v>693.06</v>
      </c>
    </row>
    <row r="205" ht="19.5" customHeight="1" spans="1:4">
      <c r="A205" s="194" t="s">
        <v>444</v>
      </c>
      <c r="B205" s="267" t="s">
        <v>445</v>
      </c>
      <c r="C205" s="220">
        <v>2320.551</v>
      </c>
      <c r="D205" s="266">
        <v>693.06</v>
      </c>
    </row>
    <row r="206" ht="19.5" customHeight="1" spans="1:4">
      <c r="A206" s="194" t="s">
        <v>446</v>
      </c>
      <c r="B206" s="267" t="s">
        <v>447</v>
      </c>
      <c r="C206" s="220">
        <v>2320.551</v>
      </c>
      <c r="D206" s="266">
        <v>500</v>
      </c>
    </row>
    <row r="207" ht="19.5" customHeight="1" spans="1:4">
      <c r="A207" s="194" t="s">
        <v>448</v>
      </c>
      <c r="B207" s="263" t="s">
        <v>449</v>
      </c>
      <c r="C207" s="220">
        <v>32.5682</v>
      </c>
      <c r="D207" s="266">
        <v>500</v>
      </c>
    </row>
    <row r="208" ht="19.5" customHeight="1" spans="1:4">
      <c r="A208" s="194" t="s">
        <v>450</v>
      </c>
      <c r="B208" s="263" t="s">
        <v>451</v>
      </c>
      <c r="C208" s="220">
        <v>0.94</v>
      </c>
      <c r="D208" s="266">
        <v>2273.92</v>
      </c>
    </row>
    <row r="209" ht="19.5" customHeight="1" spans="1:4">
      <c r="A209" s="194" t="s">
        <v>452</v>
      </c>
      <c r="B209" s="263" t="s">
        <v>453</v>
      </c>
      <c r="C209" s="220">
        <v>31.6282</v>
      </c>
      <c r="D209" s="266">
        <v>2270.92</v>
      </c>
    </row>
    <row r="210" ht="19.5" customHeight="1" spans="1:4">
      <c r="A210" s="194" t="s">
        <v>454</v>
      </c>
      <c r="B210" s="267" t="s">
        <v>455</v>
      </c>
      <c r="C210" s="220">
        <v>16143</v>
      </c>
      <c r="D210" s="266">
        <v>3</v>
      </c>
    </row>
    <row r="211" ht="19.5" customHeight="1" spans="1:4">
      <c r="A211" s="194" t="s">
        <v>456</v>
      </c>
      <c r="B211" s="267" t="s">
        <v>457</v>
      </c>
      <c r="C211" s="220">
        <v>16143</v>
      </c>
      <c r="D211" s="266">
        <v>3272.52</v>
      </c>
    </row>
    <row r="212" ht="19.5" customHeight="1" spans="1:4">
      <c r="A212" s="194" t="s">
        <v>458</v>
      </c>
      <c r="B212" s="263" t="s">
        <v>459</v>
      </c>
      <c r="C212" s="220">
        <v>142.62</v>
      </c>
      <c r="D212" s="266">
        <v>349.96</v>
      </c>
    </row>
    <row r="213" ht="19.5" customHeight="1" spans="1:4">
      <c r="A213" s="194" t="s">
        <v>460</v>
      </c>
      <c r="B213" s="263" t="s">
        <v>88</v>
      </c>
      <c r="C213" s="220">
        <v>142.62</v>
      </c>
      <c r="D213" s="266">
        <v>119.26</v>
      </c>
    </row>
    <row r="214" ht="19.5" customHeight="1" spans="1:4">
      <c r="A214" s="194" t="s">
        <v>461</v>
      </c>
      <c r="B214" s="267" t="s">
        <v>462</v>
      </c>
      <c r="C214" s="220">
        <v>166</v>
      </c>
      <c r="D214" s="266">
        <v>20</v>
      </c>
    </row>
    <row r="215" ht="19.5" customHeight="1" spans="1:4">
      <c r="A215" s="194" t="s">
        <v>463</v>
      </c>
      <c r="B215" s="267" t="s">
        <v>462</v>
      </c>
      <c r="C215" s="220">
        <v>166</v>
      </c>
      <c r="D215" s="266">
        <v>20</v>
      </c>
    </row>
    <row r="216" ht="19.5" customHeight="1" spans="1:4">
      <c r="A216" s="194" t="s">
        <v>464</v>
      </c>
      <c r="B216" s="263" t="s">
        <v>52</v>
      </c>
      <c r="C216" s="220">
        <v>45556.63</v>
      </c>
      <c r="D216" s="266">
        <v>4156.83</v>
      </c>
    </row>
    <row r="217" s="124" customFormat="1" ht="19.5" customHeight="1" spans="1:10">
      <c r="A217" s="194" t="s">
        <v>465</v>
      </c>
      <c r="B217" s="263" t="s">
        <v>466</v>
      </c>
      <c r="C217" s="220">
        <v>969.81</v>
      </c>
      <c r="D217" s="270">
        <v>21.22</v>
      </c>
      <c r="G217" s="271"/>
      <c r="H217" s="271"/>
      <c r="I217" s="272"/>
      <c r="J217" s="136"/>
    </row>
    <row r="218" ht="19.5" customHeight="1" spans="1:4">
      <c r="A218" s="194" t="s">
        <v>467</v>
      </c>
      <c r="B218" s="263" t="s">
        <v>88</v>
      </c>
      <c r="C218" s="220">
        <v>969.81</v>
      </c>
      <c r="D218" s="266">
        <v>4135.61</v>
      </c>
    </row>
    <row r="219" ht="19.5" customHeight="1" spans="1:4">
      <c r="A219" s="194" t="s">
        <v>468</v>
      </c>
      <c r="B219" s="263" t="s">
        <v>469</v>
      </c>
      <c r="C219" s="220">
        <v>1627</v>
      </c>
      <c r="D219" s="266">
        <v>216.18</v>
      </c>
    </row>
    <row r="220" ht="19.5" customHeight="1" spans="1:4">
      <c r="A220" s="194" t="s">
        <v>470</v>
      </c>
      <c r="B220" s="263" t="s">
        <v>471</v>
      </c>
      <c r="C220" s="220">
        <v>960</v>
      </c>
      <c r="D220" s="266">
        <v>216.18</v>
      </c>
    </row>
    <row r="221" ht="19.5" customHeight="1" spans="1:4">
      <c r="A221" s="194" t="s">
        <v>472</v>
      </c>
      <c r="B221" s="263" t="s">
        <v>473</v>
      </c>
      <c r="C221" s="220">
        <v>667</v>
      </c>
      <c r="D221" s="266">
        <v>10293</v>
      </c>
    </row>
    <row r="222" ht="19.5" customHeight="1" spans="1:4">
      <c r="A222" s="194" t="s">
        <v>474</v>
      </c>
      <c r="B222" s="263" t="s">
        <v>475</v>
      </c>
      <c r="C222" s="220">
        <v>2963</v>
      </c>
      <c r="D222" s="266">
        <v>10293</v>
      </c>
    </row>
    <row r="223" ht="19.5" customHeight="1" spans="1:4">
      <c r="A223" s="194" t="s">
        <v>476</v>
      </c>
      <c r="B223" s="263" t="s">
        <v>477</v>
      </c>
      <c r="C223" s="220">
        <v>2700</v>
      </c>
      <c r="D223" s="266">
        <v>12639</v>
      </c>
    </row>
    <row r="224" ht="19.5" customHeight="1" spans="1:4">
      <c r="A224" s="194" t="s">
        <v>478</v>
      </c>
      <c r="B224" s="267" t="s">
        <v>479</v>
      </c>
      <c r="C224" s="220">
        <v>263</v>
      </c>
      <c r="D224" s="266">
        <v>12639</v>
      </c>
    </row>
    <row r="225" ht="19.5" customHeight="1" spans="1:4">
      <c r="A225" s="194" t="s">
        <v>480</v>
      </c>
      <c r="B225" s="263" t="s">
        <v>481</v>
      </c>
      <c r="C225" s="220">
        <v>4040.75</v>
      </c>
      <c r="D225" s="266">
        <v>161</v>
      </c>
    </row>
    <row r="226" ht="19.5" customHeight="1" spans="1:4">
      <c r="A226" s="194" t="s">
        <v>482</v>
      </c>
      <c r="B226" s="263" t="s">
        <v>483</v>
      </c>
      <c r="C226" s="220">
        <v>322.1</v>
      </c>
      <c r="D226" s="266">
        <v>161</v>
      </c>
    </row>
    <row r="227" ht="19.5" customHeight="1" spans="1:4">
      <c r="A227" s="194" t="s">
        <v>484</v>
      </c>
      <c r="B227" s="263" t="s">
        <v>485</v>
      </c>
      <c r="C227" s="220">
        <v>99.88</v>
      </c>
      <c r="D227" s="266">
        <v>96</v>
      </c>
    </row>
    <row r="228" ht="19.5" customHeight="1" spans="1:4">
      <c r="A228" s="194" t="s">
        <v>486</v>
      </c>
      <c r="B228" s="263" t="s">
        <v>487</v>
      </c>
      <c r="C228" s="220">
        <v>267.37</v>
      </c>
      <c r="D228" s="266">
        <v>96</v>
      </c>
    </row>
    <row r="229" ht="19.5" customHeight="1" spans="1:4">
      <c r="A229" s="194" t="s">
        <v>488</v>
      </c>
      <c r="B229" s="263" t="s">
        <v>489</v>
      </c>
      <c r="C229" s="220">
        <v>3241</v>
      </c>
      <c r="D229" s="266">
        <v>1221</v>
      </c>
    </row>
    <row r="230" ht="19.5" customHeight="1" spans="1:4">
      <c r="A230" s="194" t="s">
        <v>490</v>
      </c>
      <c r="B230" s="263" t="s">
        <v>491</v>
      </c>
      <c r="C230" s="220">
        <v>110.4</v>
      </c>
      <c r="D230" s="266">
        <v>1221</v>
      </c>
    </row>
    <row r="231" ht="19.5" customHeight="1" spans="1:4">
      <c r="A231" s="194" t="s">
        <v>492</v>
      </c>
      <c r="B231" s="263" t="s">
        <v>493</v>
      </c>
      <c r="C231" s="220">
        <v>16</v>
      </c>
      <c r="D231" s="266">
        <v>5108.63</v>
      </c>
    </row>
    <row r="232" ht="19.5" customHeight="1" spans="1:4">
      <c r="A232" s="194" t="s">
        <v>494</v>
      </c>
      <c r="B232" s="263" t="s">
        <v>495</v>
      </c>
      <c r="C232" s="220">
        <v>16</v>
      </c>
      <c r="D232" s="266">
        <v>488.85</v>
      </c>
    </row>
    <row r="233" ht="19.5" customHeight="1" spans="1:4">
      <c r="A233" s="194" t="s">
        <v>496</v>
      </c>
      <c r="B233" s="263" t="s">
        <v>497</v>
      </c>
      <c r="C233" s="220">
        <v>5692.43</v>
      </c>
      <c r="D233" s="266">
        <v>488.85</v>
      </c>
    </row>
    <row r="234" ht="19.5" customHeight="1" spans="1:4">
      <c r="A234" s="194" t="s">
        <v>498</v>
      </c>
      <c r="B234" s="263" t="s">
        <v>499</v>
      </c>
      <c r="C234" s="220">
        <v>149.53</v>
      </c>
      <c r="D234" s="266">
        <v>50</v>
      </c>
    </row>
    <row r="235" ht="19.5" customHeight="1" spans="1:4">
      <c r="A235" s="194" t="s">
        <v>500</v>
      </c>
      <c r="B235" s="263" t="s">
        <v>501</v>
      </c>
      <c r="C235" s="220">
        <v>5542.9</v>
      </c>
      <c r="D235" s="266">
        <v>50</v>
      </c>
    </row>
    <row r="236" ht="19.5" customHeight="1" spans="1:4">
      <c r="A236" s="194" t="s">
        <v>502</v>
      </c>
      <c r="B236" s="263" t="s">
        <v>503</v>
      </c>
      <c r="C236" s="220">
        <v>13617.75</v>
      </c>
      <c r="D236" s="266">
        <v>2418.78</v>
      </c>
    </row>
    <row r="237" ht="19.5" customHeight="1" spans="1:4">
      <c r="A237" s="194" t="s">
        <v>504</v>
      </c>
      <c r="B237" s="263" t="s">
        <v>505</v>
      </c>
      <c r="C237" s="220">
        <v>2308.06</v>
      </c>
      <c r="D237" s="266">
        <v>200</v>
      </c>
    </row>
    <row r="238" ht="19.5" customHeight="1" spans="1:4">
      <c r="A238" s="194" t="s">
        <v>506</v>
      </c>
      <c r="B238" s="263" t="s">
        <v>507</v>
      </c>
      <c r="C238" s="220">
        <v>3533.1</v>
      </c>
      <c r="D238" s="266">
        <v>2118.78</v>
      </c>
    </row>
    <row r="239" ht="19.5" customHeight="1" spans="1:4">
      <c r="A239" s="194" t="s">
        <v>508</v>
      </c>
      <c r="B239" s="263" t="s">
        <v>509</v>
      </c>
      <c r="C239" s="220">
        <v>7776.59</v>
      </c>
      <c r="D239" s="266">
        <v>100</v>
      </c>
    </row>
    <row r="240" ht="19.5" customHeight="1" spans="1:4">
      <c r="A240" s="194" t="s">
        <v>510</v>
      </c>
      <c r="B240" s="267" t="s">
        <v>511</v>
      </c>
      <c r="C240" s="220">
        <v>15058</v>
      </c>
      <c r="D240" s="266">
        <v>906</v>
      </c>
    </row>
    <row r="241" ht="19.5" customHeight="1" spans="1:4">
      <c r="A241" s="194" t="s">
        <v>512</v>
      </c>
      <c r="B241" s="267" t="s">
        <v>513</v>
      </c>
      <c r="C241" s="220">
        <v>15058</v>
      </c>
      <c r="D241" s="266">
        <v>906</v>
      </c>
    </row>
    <row r="242" ht="19.5" customHeight="1" spans="1:4">
      <c r="A242" s="194" t="s">
        <v>514</v>
      </c>
      <c r="B242" s="263" t="s">
        <v>515</v>
      </c>
      <c r="C242" s="220">
        <v>228</v>
      </c>
      <c r="D242" s="266">
        <v>45</v>
      </c>
    </row>
    <row r="243" ht="19.5" customHeight="1" spans="1:4">
      <c r="A243" s="194" t="s">
        <v>516</v>
      </c>
      <c r="B243" s="263" t="s">
        <v>517</v>
      </c>
      <c r="C243" s="220">
        <v>219</v>
      </c>
      <c r="D243" s="266">
        <v>45</v>
      </c>
    </row>
    <row r="244" ht="19.5" customHeight="1" spans="1:4">
      <c r="A244" s="194" t="s">
        <v>518</v>
      </c>
      <c r="B244" s="263" t="s">
        <v>519</v>
      </c>
      <c r="C244" s="220">
        <v>9</v>
      </c>
      <c r="D244" s="266">
        <v>1200</v>
      </c>
    </row>
    <row r="245" ht="19.5" customHeight="1" spans="1:4">
      <c r="A245" s="194" t="s">
        <v>520</v>
      </c>
      <c r="B245" s="263" t="s">
        <v>521</v>
      </c>
      <c r="C245" s="220">
        <v>378</v>
      </c>
      <c r="D245" s="266">
        <v>1200</v>
      </c>
    </row>
    <row r="246" ht="19.5" customHeight="1" spans="1:4">
      <c r="A246" s="194" t="s">
        <v>522</v>
      </c>
      <c r="B246" s="263" t="s">
        <v>523</v>
      </c>
      <c r="C246" s="220">
        <v>378</v>
      </c>
      <c r="D246" s="266">
        <v>5605.71</v>
      </c>
    </row>
    <row r="247" ht="19.5" customHeight="1" spans="1:4">
      <c r="A247" s="194" t="s">
        <v>524</v>
      </c>
      <c r="B247" s="263" t="s">
        <v>525</v>
      </c>
      <c r="C247" s="220">
        <v>381.73</v>
      </c>
      <c r="D247" s="266">
        <v>2068.11</v>
      </c>
    </row>
    <row r="248" ht="19.5" customHeight="1" spans="1:4">
      <c r="A248" s="194" t="s">
        <v>526</v>
      </c>
      <c r="B248" s="263" t="s">
        <v>88</v>
      </c>
      <c r="C248" s="220">
        <v>381.73</v>
      </c>
      <c r="D248" s="266">
        <v>2043.11</v>
      </c>
    </row>
    <row r="249" ht="19.5" customHeight="1" spans="1:4">
      <c r="A249" s="194" t="s">
        <v>527</v>
      </c>
      <c r="B249" s="263" t="s">
        <v>528</v>
      </c>
      <c r="C249" s="220">
        <v>584.16</v>
      </c>
      <c r="D249" s="266">
        <v>25</v>
      </c>
    </row>
    <row r="250" ht="19.5" customHeight="1" spans="1:4">
      <c r="A250" s="194" t="s">
        <v>529</v>
      </c>
      <c r="B250" s="263" t="s">
        <v>528</v>
      </c>
      <c r="C250" s="220">
        <v>584.16</v>
      </c>
      <c r="D250" s="266">
        <v>597.973</v>
      </c>
    </row>
    <row r="251" ht="19.5" customHeight="1" spans="1:4">
      <c r="A251" s="194" t="s">
        <v>530</v>
      </c>
      <c r="B251" s="263" t="s">
        <v>53</v>
      </c>
      <c r="C251" s="220">
        <v>39152.51</v>
      </c>
      <c r="D251" s="266">
        <v>597.973</v>
      </c>
    </row>
    <row r="252" s="124" customFormat="1" ht="19.5" customHeight="1" spans="1:10">
      <c r="A252" s="194" t="s">
        <v>531</v>
      </c>
      <c r="B252" s="263" t="s">
        <v>532</v>
      </c>
      <c r="C252" s="220">
        <v>32926.21</v>
      </c>
      <c r="D252" s="270">
        <v>2939.627</v>
      </c>
      <c r="G252" s="271"/>
      <c r="H252" s="271"/>
      <c r="I252" s="272"/>
      <c r="J252" s="136"/>
    </row>
    <row r="253" ht="19.5" customHeight="1" spans="1:4">
      <c r="A253" s="194" t="s">
        <v>533</v>
      </c>
      <c r="B253" s="263" t="s">
        <v>534</v>
      </c>
      <c r="C253" s="220">
        <v>28843.81</v>
      </c>
      <c r="D253" s="266">
        <v>2939.627</v>
      </c>
    </row>
    <row r="254" ht="19.5" customHeight="1" spans="1:4">
      <c r="A254" s="194" t="s">
        <v>535</v>
      </c>
      <c r="B254" s="263" t="s">
        <v>536</v>
      </c>
      <c r="C254" s="220">
        <v>4082.4</v>
      </c>
      <c r="D254" s="266">
        <v>31559.82</v>
      </c>
    </row>
    <row r="255" ht="19.5" customHeight="1" spans="1:4">
      <c r="A255" s="194" t="s">
        <v>537</v>
      </c>
      <c r="B255" s="263" t="s">
        <v>538</v>
      </c>
      <c r="C255" s="220">
        <v>1000</v>
      </c>
      <c r="D255" s="266">
        <v>19435.48</v>
      </c>
    </row>
    <row r="256" ht="19.5" customHeight="1" spans="1:4">
      <c r="A256" s="194" t="s">
        <v>539</v>
      </c>
      <c r="B256" s="263" t="s">
        <v>538</v>
      </c>
      <c r="C256" s="220">
        <v>1000</v>
      </c>
      <c r="D256" s="266">
        <v>1200.92</v>
      </c>
    </row>
    <row r="257" ht="19.5" customHeight="1" spans="1:4">
      <c r="A257" s="194" t="s">
        <v>540</v>
      </c>
      <c r="B257" s="263" t="s">
        <v>541</v>
      </c>
      <c r="C257" s="220">
        <v>5226.3</v>
      </c>
      <c r="D257" s="266">
        <v>2338.24</v>
      </c>
    </row>
    <row r="258" ht="19.5" customHeight="1" spans="1:4">
      <c r="A258" s="194" t="s">
        <v>542</v>
      </c>
      <c r="B258" s="267" t="s">
        <v>543</v>
      </c>
      <c r="C258" s="220">
        <v>804.4</v>
      </c>
      <c r="D258" s="266">
        <v>53.06</v>
      </c>
    </row>
    <row r="259" ht="19.5" customHeight="1" spans="1:4">
      <c r="A259" s="194" t="s">
        <v>544</v>
      </c>
      <c r="B259" s="263" t="s">
        <v>545</v>
      </c>
      <c r="C259" s="220">
        <v>4421.9</v>
      </c>
      <c r="D259" s="266">
        <v>959.6</v>
      </c>
    </row>
    <row r="260" ht="19.5" customHeight="1" spans="1:4">
      <c r="A260" s="194" t="s">
        <v>546</v>
      </c>
      <c r="B260" s="263" t="s">
        <v>54</v>
      </c>
      <c r="C260" s="220">
        <v>9065.47</v>
      </c>
      <c r="D260" s="266">
        <v>52</v>
      </c>
    </row>
    <row r="261" ht="19.5" customHeight="1" spans="1:4">
      <c r="A261" s="194" t="s">
        <v>547</v>
      </c>
      <c r="B261" s="263" t="s">
        <v>548</v>
      </c>
      <c r="C261" s="220">
        <v>1874.94</v>
      </c>
      <c r="D261" s="266">
        <v>449.49</v>
      </c>
    </row>
    <row r="262" ht="19.5" customHeight="1" spans="1:4">
      <c r="A262" s="194" t="s">
        <v>549</v>
      </c>
      <c r="B262" s="263" t="s">
        <v>88</v>
      </c>
      <c r="C262" s="220">
        <v>1724</v>
      </c>
      <c r="D262" s="266">
        <v>1025</v>
      </c>
    </row>
    <row r="263" ht="19.5" customHeight="1" spans="1:4">
      <c r="A263" s="194" t="s">
        <v>550</v>
      </c>
      <c r="B263" s="263" t="s">
        <v>551</v>
      </c>
      <c r="C263" s="220">
        <v>140.94</v>
      </c>
      <c r="D263" s="266">
        <v>43.66</v>
      </c>
    </row>
    <row r="264" s="124" customFormat="1" ht="19.5" customHeight="1" spans="1:10">
      <c r="A264" s="194" t="s">
        <v>552</v>
      </c>
      <c r="B264" s="267" t="s">
        <v>553</v>
      </c>
      <c r="C264" s="220">
        <v>10</v>
      </c>
      <c r="D264" s="270">
        <v>7260</v>
      </c>
      <c r="G264" s="271"/>
      <c r="H264" s="271"/>
      <c r="I264" s="272"/>
      <c r="J264" s="136"/>
    </row>
    <row r="265" ht="19.5" customHeight="1" spans="1:4">
      <c r="A265" s="194" t="s">
        <v>554</v>
      </c>
      <c r="B265" s="267" t="s">
        <v>555</v>
      </c>
      <c r="C265" s="220">
        <v>210</v>
      </c>
      <c r="D265" s="266">
        <v>625</v>
      </c>
    </row>
    <row r="266" ht="19.5" customHeight="1" spans="1:4">
      <c r="A266" s="194" t="s">
        <v>556</v>
      </c>
      <c r="B266" s="267" t="s">
        <v>555</v>
      </c>
      <c r="C266" s="220">
        <v>210</v>
      </c>
      <c r="D266" s="266">
        <v>4930.64</v>
      </c>
    </row>
    <row r="267" ht="19.5" customHeight="1" spans="1:4">
      <c r="A267" s="194" t="s">
        <v>557</v>
      </c>
      <c r="B267" s="263" t="s">
        <v>558</v>
      </c>
      <c r="C267" s="220">
        <v>2184.186653</v>
      </c>
      <c r="D267" s="266">
        <v>460.87</v>
      </c>
    </row>
    <row r="268" ht="19.5" customHeight="1" spans="1:4">
      <c r="A268" s="194" t="s">
        <v>559</v>
      </c>
      <c r="B268" s="267" t="s">
        <v>560</v>
      </c>
      <c r="C268" s="220">
        <v>445.5</v>
      </c>
      <c r="D268" s="266">
        <v>37</v>
      </c>
    </row>
    <row r="269" ht="19.5" customHeight="1" spans="1:4">
      <c r="A269" s="194" t="s">
        <v>561</v>
      </c>
      <c r="B269" s="267" t="s">
        <v>562</v>
      </c>
      <c r="C269" s="220">
        <v>1738.686653</v>
      </c>
      <c r="D269" s="266">
        <v>1542.33</v>
      </c>
    </row>
    <row r="270" ht="19.5" customHeight="1" spans="1:4">
      <c r="A270" s="194" t="s">
        <v>563</v>
      </c>
      <c r="B270" s="267" t="s">
        <v>564</v>
      </c>
      <c r="C270" s="220">
        <v>4796.343644</v>
      </c>
      <c r="D270" s="266">
        <v>48.16</v>
      </c>
    </row>
    <row r="271" ht="19.5" customHeight="1" spans="1:4">
      <c r="A271" s="194" t="s">
        <v>565</v>
      </c>
      <c r="B271" s="263" t="s">
        <v>564</v>
      </c>
      <c r="C271" s="220">
        <v>4796.343644</v>
      </c>
      <c r="D271" s="266">
        <v>29.12</v>
      </c>
    </row>
    <row r="272" ht="19.5" customHeight="1" spans="1:4">
      <c r="A272" s="194" t="s">
        <v>566</v>
      </c>
      <c r="B272" s="263" t="s">
        <v>57</v>
      </c>
      <c r="C272" s="220">
        <v>62339.04</v>
      </c>
      <c r="D272" s="266">
        <v>36</v>
      </c>
    </row>
    <row r="273" ht="19.5" customHeight="1" spans="1:4">
      <c r="A273" s="194" t="s">
        <v>567</v>
      </c>
      <c r="B273" s="263" t="s">
        <v>568</v>
      </c>
      <c r="C273" s="220">
        <v>30930.06</v>
      </c>
      <c r="D273" s="266">
        <v>8</v>
      </c>
    </row>
    <row r="274" ht="19.5" customHeight="1" spans="1:4">
      <c r="A274" s="194" t="s">
        <v>569</v>
      </c>
      <c r="B274" s="263" t="s">
        <v>136</v>
      </c>
      <c r="C274" s="220">
        <v>3714.21</v>
      </c>
      <c r="D274" s="266">
        <v>1421.05</v>
      </c>
    </row>
    <row r="275" s="124" customFormat="1" ht="19.5" customHeight="1" spans="1:10">
      <c r="A275" s="194" t="s">
        <v>570</v>
      </c>
      <c r="B275" s="267" t="s">
        <v>571</v>
      </c>
      <c r="C275" s="220">
        <v>3.87</v>
      </c>
      <c r="D275" s="270">
        <v>1898.93</v>
      </c>
      <c r="G275" s="271"/>
      <c r="H275" s="271"/>
      <c r="I275" s="272"/>
      <c r="J275" s="136"/>
    </row>
    <row r="276" ht="19.5" customHeight="1" spans="1:4">
      <c r="A276" s="194" t="s">
        <v>572</v>
      </c>
      <c r="B276" s="263" t="s">
        <v>573</v>
      </c>
      <c r="C276" s="220">
        <v>1137.48</v>
      </c>
      <c r="D276" s="266">
        <v>329.45</v>
      </c>
    </row>
    <row r="277" ht="19.5" customHeight="1" spans="1:4">
      <c r="A277" s="194" t="s">
        <v>574</v>
      </c>
      <c r="B277" s="263" t="s">
        <v>575</v>
      </c>
      <c r="C277" s="220">
        <v>91.89</v>
      </c>
      <c r="D277" s="266">
        <v>67</v>
      </c>
    </row>
    <row r="278" ht="19.5" customHeight="1" spans="1:4">
      <c r="A278" s="194" t="s">
        <v>576</v>
      </c>
      <c r="B278" s="263" t="s">
        <v>577</v>
      </c>
      <c r="C278" s="220">
        <v>394.16</v>
      </c>
      <c r="D278" s="266">
        <v>285.21</v>
      </c>
    </row>
    <row r="279" ht="19.5" customHeight="1" spans="1:4">
      <c r="A279" s="194" t="s">
        <v>578</v>
      </c>
      <c r="B279" s="267" t="s">
        <v>579</v>
      </c>
      <c r="C279" s="220">
        <v>643</v>
      </c>
      <c r="D279" s="266">
        <v>135.99</v>
      </c>
    </row>
    <row r="280" ht="19.5" customHeight="1" spans="1:4">
      <c r="A280" s="194" t="s">
        <v>580</v>
      </c>
      <c r="B280" s="263" t="s">
        <v>581</v>
      </c>
      <c r="C280" s="220">
        <v>371.548</v>
      </c>
      <c r="D280" s="266">
        <v>60</v>
      </c>
    </row>
    <row r="281" ht="19.5" customHeight="1" spans="1:4">
      <c r="A281" s="194" t="s">
        <v>582</v>
      </c>
      <c r="B281" s="263" t="s">
        <v>583</v>
      </c>
      <c r="C281" s="220">
        <v>7484</v>
      </c>
      <c r="D281" s="266">
        <v>20</v>
      </c>
    </row>
    <row r="282" ht="19.5" customHeight="1" spans="1:4">
      <c r="A282" s="194" t="s">
        <v>584</v>
      </c>
      <c r="B282" s="263" t="s">
        <v>585</v>
      </c>
      <c r="C282" s="220">
        <v>9251.192</v>
      </c>
      <c r="D282" s="266">
        <v>810</v>
      </c>
    </row>
    <row r="283" ht="19.5" customHeight="1" spans="1:4">
      <c r="A283" s="194" t="s">
        <v>586</v>
      </c>
      <c r="B283" s="267" t="s">
        <v>587</v>
      </c>
      <c r="C283" s="220">
        <v>13.38</v>
      </c>
      <c r="D283" s="266">
        <v>157.63</v>
      </c>
    </row>
    <row r="284" ht="19.5" customHeight="1" spans="1:4">
      <c r="A284" s="194" t="s">
        <v>588</v>
      </c>
      <c r="B284" s="263" t="s">
        <v>589</v>
      </c>
      <c r="C284" s="220">
        <v>276</v>
      </c>
      <c r="D284" s="266">
        <v>33.65</v>
      </c>
    </row>
    <row r="285" ht="19.5" customHeight="1" spans="1:4">
      <c r="A285" s="194" t="s">
        <v>590</v>
      </c>
      <c r="B285" s="267" t="s">
        <v>591</v>
      </c>
      <c r="C285" s="220">
        <v>65</v>
      </c>
      <c r="D285" s="266">
        <v>180</v>
      </c>
    </row>
    <row r="286" ht="19.5" customHeight="1" spans="1:4">
      <c r="A286" s="194" t="s">
        <v>592</v>
      </c>
      <c r="B286" s="263" t="s">
        <v>593</v>
      </c>
      <c r="C286" s="220">
        <v>7070</v>
      </c>
      <c r="D286" s="266">
        <v>180</v>
      </c>
    </row>
    <row r="287" ht="19.5" customHeight="1" spans="1:4">
      <c r="A287" s="194" t="s">
        <v>594</v>
      </c>
      <c r="B287" s="263" t="s">
        <v>595</v>
      </c>
      <c r="C287" s="220">
        <v>414.33</v>
      </c>
      <c r="D287" s="266">
        <v>1162.08</v>
      </c>
    </row>
    <row r="288" ht="19.5" customHeight="1" spans="1:4">
      <c r="A288" s="194" t="s">
        <v>596</v>
      </c>
      <c r="B288" s="263" t="s">
        <v>597</v>
      </c>
      <c r="C288" s="220">
        <v>4206.81</v>
      </c>
      <c r="D288" s="266">
        <v>82.08</v>
      </c>
    </row>
    <row r="289" ht="19.5" customHeight="1" spans="1:4">
      <c r="A289" s="194" t="s">
        <v>598</v>
      </c>
      <c r="B289" s="263" t="s">
        <v>88</v>
      </c>
      <c r="C289" s="220">
        <v>102.45</v>
      </c>
      <c r="D289" s="266">
        <v>650</v>
      </c>
    </row>
    <row r="290" ht="19.5" customHeight="1" spans="1:4">
      <c r="A290" s="194" t="s">
        <v>599</v>
      </c>
      <c r="B290" s="263" t="s">
        <v>600</v>
      </c>
      <c r="C290" s="220">
        <v>3960.86</v>
      </c>
      <c r="D290" s="266">
        <v>430</v>
      </c>
    </row>
    <row r="291" ht="19.5" customHeight="1" spans="1:4">
      <c r="A291" s="194" t="s">
        <v>601</v>
      </c>
      <c r="B291" s="263" t="s">
        <v>602</v>
      </c>
      <c r="C291" s="220">
        <v>2</v>
      </c>
      <c r="D291" s="266">
        <v>6919</v>
      </c>
    </row>
    <row r="292" ht="19.5" customHeight="1" spans="1:4">
      <c r="A292" s="194" t="s">
        <v>603</v>
      </c>
      <c r="B292" s="263" t="s">
        <v>604</v>
      </c>
      <c r="C292" s="220">
        <v>30</v>
      </c>
      <c r="D292" s="266">
        <v>9</v>
      </c>
    </row>
    <row r="293" ht="19.5" customHeight="1" spans="1:4">
      <c r="A293" s="194" t="s">
        <v>605</v>
      </c>
      <c r="B293" s="263" t="s">
        <v>606</v>
      </c>
      <c r="C293" s="220">
        <v>111.5</v>
      </c>
      <c r="D293" s="266">
        <v>4500</v>
      </c>
    </row>
    <row r="294" ht="19.5" customHeight="1" spans="1:4">
      <c r="A294" s="194" t="s">
        <v>607</v>
      </c>
      <c r="B294" s="263" t="s">
        <v>608</v>
      </c>
      <c r="C294" s="220">
        <v>8376.6</v>
      </c>
      <c r="D294" s="266">
        <v>2410</v>
      </c>
    </row>
    <row r="295" ht="19.5" customHeight="1" spans="1:4">
      <c r="A295" s="194" t="s">
        <v>609</v>
      </c>
      <c r="B295" s="263" t="s">
        <v>88</v>
      </c>
      <c r="C295" s="220">
        <v>873.5</v>
      </c>
      <c r="D295" s="266">
        <v>422</v>
      </c>
    </row>
    <row r="296" ht="19.5" customHeight="1" spans="1:4">
      <c r="A296" s="194" t="s">
        <v>610</v>
      </c>
      <c r="B296" s="263" t="s">
        <v>611</v>
      </c>
      <c r="C296" s="220">
        <v>366.37</v>
      </c>
      <c r="D296" s="266">
        <v>360</v>
      </c>
    </row>
    <row r="297" ht="19.5" customHeight="1" spans="1:4">
      <c r="A297" s="194" t="s">
        <v>612</v>
      </c>
      <c r="B297" s="267" t="s">
        <v>613</v>
      </c>
      <c r="C297" s="220">
        <v>60</v>
      </c>
      <c r="D297" s="266">
        <v>62</v>
      </c>
    </row>
    <row r="298" ht="19.5" customHeight="1" spans="1:4">
      <c r="A298" s="194" t="s">
        <v>614</v>
      </c>
      <c r="B298" s="263" t="s">
        <v>615</v>
      </c>
      <c r="C298" s="220">
        <v>20</v>
      </c>
      <c r="D298" s="266">
        <v>5468.1</v>
      </c>
    </row>
    <row r="299" ht="19.5" customHeight="1" spans="1:4">
      <c r="A299" s="194" t="s">
        <v>616</v>
      </c>
      <c r="B299" s="267" t="s">
        <v>617</v>
      </c>
      <c r="C299" s="220">
        <v>192</v>
      </c>
      <c r="D299" s="266">
        <v>5468.1</v>
      </c>
    </row>
    <row r="300" ht="19.5" customHeight="1" spans="1:4">
      <c r="A300" s="194" t="s">
        <v>618</v>
      </c>
      <c r="B300" s="263" t="s">
        <v>619</v>
      </c>
      <c r="C300" s="220">
        <v>16</v>
      </c>
      <c r="D300" s="266">
        <v>365.24</v>
      </c>
    </row>
    <row r="301" ht="19.5" customHeight="1" spans="1:4">
      <c r="A301" s="194" t="s">
        <v>620</v>
      </c>
      <c r="B301" s="263" t="s">
        <v>621</v>
      </c>
      <c r="C301" s="220">
        <v>20</v>
      </c>
      <c r="D301" s="266">
        <v>3553.63</v>
      </c>
    </row>
    <row r="302" ht="19.5" customHeight="1" spans="1:4">
      <c r="A302" s="194" t="s">
        <v>622</v>
      </c>
      <c r="B302" s="263" t="s">
        <v>623</v>
      </c>
      <c r="C302" s="220">
        <v>6373.3</v>
      </c>
      <c r="D302" s="266">
        <v>62.64</v>
      </c>
    </row>
    <row r="303" ht="19.5" customHeight="1" spans="1:4">
      <c r="A303" s="194" t="s">
        <v>624</v>
      </c>
      <c r="B303" s="267" t="s">
        <v>625</v>
      </c>
      <c r="C303" s="220">
        <v>10.43</v>
      </c>
      <c r="D303" s="266">
        <v>1012.14</v>
      </c>
    </row>
    <row r="304" ht="19.5" customHeight="1" spans="1:4">
      <c r="A304" s="194" t="s">
        <v>626</v>
      </c>
      <c r="B304" s="263" t="s">
        <v>627</v>
      </c>
      <c r="C304" s="220">
        <v>305</v>
      </c>
      <c r="D304" s="266">
        <v>474.45</v>
      </c>
    </row>
    <row r="305" ht="19.5" customHeight="1" spans="1:4">
      <c r="A305" s="194" t="s">
        <v>628</v>
      </c>
      <c r="B305" s="263" t="s">
        <v>629</v>
      </c>
      <c r="C305" s="220">
        <v>140</v>
      </c>
      <c r="D305" s="266">
        <v>764.53</v>
      </c>
    </row>
    <row r="306" ht="19.5" customHeight="1" spans="1:4">
      <c r="A306" s="194" t="s">
        <v>630</v>
      </c>
      <c r="B306" s="263" t="s">
        <v>631</v>
      </c>
      <c r="C306" s="220">
        <v>825</v>
      </c>
      <c r="D306" s="266">
        <v>503.63</v>
      </c>
    </row>
    <row r="307" ht="19.5" customHeight="1" spans="1:4">
      <c r="A307" s="194" t="s">
        <v>632</v>
      </c>
      <c r="B307" s="263" t="s">
        <v>104</v>
      </c>
      <c r="C307" s="220">
        <v>23</v>
      </c>
      <c r="D307" s="266">
        <v>453.63</v>
      </c>
    </row>
    <row r="308" ht="19.5" customHeight="1" spans="1:4">
      <c r="A308" s="194" t="s">
        <v>633</v>
      </c>
      <c r="B308" s="263" t="s">
        <v>634</v>
      </c>
      <c r="C308" s="220">
        <v>120</v>
      </c>
      <c r="D308" s="266">
        <v>50</v>
      </c>
    </row>
    <row r="309" ht="19.5" customHeight="1" spans="1:4">
      <c r="A309" s="194" t="s">
        <v>635</v>
      </c>
      <c r="B309" s="263" t="s">
        <v>636</v>
      </c>
      <c r="C309" s="220">
        <v>370</v>
      </c>
      <c r="D309" s="266">
        <v>260.9</v>
      </c>
    </row>
    <row r="310" ht="19.5" customHeight="1" spans="1:4">
      <c r="A310" s="194" t="s">
        <v>637</v>
      </c>
      <c r="B310" s="267" t="s">
        <v>638</v>
      </c>
      <c r="C310" s="220">
        <v>3</v>
      </c>
      <c r="D310" s="266">
        <v>2668.65</v>
      </c>
    </row>
    <row r="311" ht="19.5" customHeight="1" spans="1:4">
      <c r="A311" s="194" t="s">
        <v>639</v>
      </c>
      <c r="B311" s="263" t="s">
        <v>640</v>
      </c>
      <c r="C311" s="220">
        <v>309</v>
      </c>
      <c r="D311" s="266">
        <v>375.33</v>
      </c>
    </row>
    <row r="312" ht="19.5" customHeight="1" spans="1:4">
      <c r="A312" s="194" t="s">
        <v>641</v>
      </c>
      <c r="B312" s="263" t="s">
        <v>642</v>
      </c>
      <c r="C312" s="220">
        <v>10998.57</v>
      </c>
      <c r="D312" s="266">
        <v>250.4</v>
      </c>
    </row>
    <row r="313" ht="19.5" customHeight="1" spans="1:4">
      <c r="A313" s="194" t="s">
        <v>643</v>
      </c>
      <c r="B313" s="267" t="s">
        <v>644</v>
      </c>
      <c r="C313" s="220">
        <v>8430.57</v>
      </c>
      <c r="D313" s="266">
        <v>30</v>
      </c>
    </row>
    <row r="314" ht="19.5" customHeight="1" spans="1:4">
      <c r="A314" s="194" t="s">
        <v>645</v>
      </c>
      <c r="B314" s="267" t="s">
        <v>646</v>
      </c>
      <c r="C314" s="220">
        <v>2568</v>
      </c>
      <c r="D314" s="266">
        <v>94.93</v>
      </c>
    </row>
    <row r="315" ht="19.5" customHeight="1" spans="1:4">
      <c r="A315" s="194" t="s">
        <v>647</v>
      </c>
      <c r="B315" s="263" t="s">
        <v>648</v>
      </c>
      <c r="C315" s="220">
        <v>7002</v>
      </c>
      <c r="D315" s="266">
        <v>2293.32</v>
      </c>
    </row>
    <row r="316" ht="19.5" customHeight="1" spans="1:4">
      <c r="A316" s="194" t="s">
        <v>649</v>
      </c>
      <c r="B316" s="263" t="s">
        <v>650</v>
      </c>
      <c r="C316" s="220">
        <v>640</v>
      </c>
      <c r="D316" s="266">
        <v>2293.32</v>
      </c>
    </row>
    <row r="317" ht="19.5" customHeight="1" spans="1:4">
      <c r="A317" s="194" t="s">
        <v>651</v>
      </c>
      <c r="B317" s="263" t="s">
        <v>652</v>
      </c>
      <c r="C317" s="220">
        <v>6260</v>
      </c>
      <c r="D317" s="266">
        <v>1460.8</v>
      </c>
    </row>
    <row r="318" ht="19.5" customHeight="1" spans="1:4">
      <c r="A318" s="194" t="s">
        <v>653</v>
      </c>
      <c r="B318" s="263" t="s">
        <v>654</v>
      </c>
      <c r="C318" s="220">
        <v>102</v>
      </c>
      <c r="D318" s="266">
        <v>1420.8</v>
      </c>
    </row>
    <row r="319" ht="19.5" customHeight="1" spans="1:4">
      <c r="A319" s="194" t="s">
        <v>655</v>
      </c>
      <c r="B319" s="263" t="s">
        <v>60</v>
      </c>
      <c r="C319" s="220">
        <v>8932.35</v>
      </c>
      <c r="D319" s="266">
        <v>1420.8</v>
      </c>
    </row>
    <row r="320" ht="19.5" customHeight="1" spans="1:4">
      <c r="A320" s="194" t="s">
        <v>656</v>
      </c>
      <c r="B320" s="263" t="s">
        <v>657</v>
      </c>
      <c r="C320" s="220">
        <v>8601.35</v>
      </c>
      <c r="D320" s="266">
        <v>20</v>
      </c>
    </row>
    <row r="321" ht="19.5" customHeight="1" spans="1:4">
      <c r="A321" s="194" t="s">
        <v>658</v>
      </c>
      <c r="B321" s="263" t="s">
        <v>88</v>
      </c>
      <c r="C321" s="220">
        <v>1798.28</v>
      </c>
      <c r="D321" s="266">
        <v>20</v>
      </c>
    </row>
    <row r="322" s="124" customFormat="1" ht="19.5" customHeight="1" spans="1:10">
      <c r="A322" s="194" t="s">
        <v>659</v>
      </c>
      <c r="B322" s="263" t="s">
        <v>660</v>
      </c>
      <c r="C322" s="220">
        <v>2861</v>
      </c>
      <c r="D322" s="270">
        <v>20</v>
      </c>
      <c r="G322" s="271"/>
      <c r="H322" s="271"/>
      <c r="I322" s="272"/>
      <c r="J322" s="136"/>
    </row>
    <row r="323" ht="19.5" customHeight="1" spans="1:4">
      <c r="A323" s="194" t="s">
        <v>661</v>
      </c>
      <c r="B323" s="263" t="s">
        <v>662</v>
      </c>
      <c r="C323" s="220">
        <v>3853.07</v>
      </c>
      <c r="D323" s="266">
        <v>15</v>
      </c>
    </row>
    <row r="324" ht="19.5" customHeight="1" spans="1:4">
      <c r="A324" s="194" t="s">
        <v>663</v>
      </c>
      <c r="B324" s="263" t="s">
        <v>664</v>
      </c>
      <c r="C324" s="220">
        <v>69</v>
      </c>
      <c r="D324" s="266">
        <v>5</v>
      </c>
    </row>
    <row r="325" ht="19.5" customHeight="1" spans="1:4">
      <c r="A325" s="194" t="s">
        <v>665</v>
      </c>
      <c r="B325" s="267" t="s">
        <v>666</v>
      </c>
      <c r="C325" s="220">
        <v>20</v>
      </c>
      <c r="D325" s="266">
        <v>3179.11</v>
      </c>
    </row>
    <row r="326" ht="19.5" customHeight="1" spans="1:4">
      <c r="A326" s="194" t="s">
        <v>667</v>
      </c>
      <c r="B326" s="267" t="s">
        <v>668</v>
      </c>
      <c r="C326" s="220">
        <v>131</v>
      </c>
      <c r="D326" s="266">
        <v>18</v>
      </c>
    </row>
    <row r="327" ht="19.5" customHeight="1" spans="1:4">
      <c r="A327" s="194" t="s">
        <v>669</v>
      </c>
      <c r="B327" s="263" t="s">
        <v>670</v>
      </c>
      <c r="C327" s="220">
        <v>131</v>
      </c>
      <c r="D327" s="266">
        <v>18</v>
      </c>
    </row>
    <row r="328" ht="19.5" customHeight="1" spans="1:4">
      <c r="A328" s="194" t="s">
        <v>671</v>
      </c>
      <c r="B328" s="263" t="s">
        <v>672</v>
      </c>
      <c r="C328" s="220">
        <v>200</v>
      </c>
      <c r="D328" s="266">
        <v>3161.11</v>
      </c>
    </row>
    <row r="329" ht="19.5" customHeight="1" spans="1:4">
      <c r="A329" s="194" t="s">
        <v>673</v>
      </c>
      <c r="B329" s="263" t="s">
        <v>674</v>
      </c>
      <c r="C329" s="220">
        <v>200</v>
      </c>
      <c r="D329" s="266">
        <v>3161.11</v>
      </c>
    </row>
    <row r="330" ht="19.5" customHeight="1" spans="1:4">
      <c r="A330" s="194" t="s">
        <v>675</v>
      </c>
      <c r="B330" s="267" t="s">
        <v>676</v>
      </c>
      <c r="C330" s="220">
        <v>968.59</v>
      </c>
      <c r="D330" s="266">
        <v>953.26</v>
      </c>
    </row>
    <row r="331" s="124" customFormat="1" ht="19.5" customHeight="1" spans="1:10">
      <c r="A331" s="194" t="s">
        <v>677</v>
      </c>
      <c r="B331" s="267" t="s">
        <v>678</v>
      </c>
      <c r="C331" s="220">
        <v>773.59</v>
      </c>
      <c r="D331" s="270">
        <v>453.26</v>
      </c>
      <c r="G331" s="271"/>
      <c r="H331" s="271"/>
      <c r="I331" s="272"/>
      <c r="J331" s="136"/>
    </row>
    <row r="332" ht="19.5" customHeight="1" spans="1:4">
      <c r="A332" s="194" t="s">
        <v>679</v>
      </c>
      <c r="B332" s="263" t="s">
        <v>88</v>
      </c>
      <c r="C332" s="220">
        <v>723.59</v>
      </c>
      <c r="D332" s="266">
        <v>53.26</v>
      </c>
    </row>
    <row r="333" ht="19.5" customHeight="1" spans="1:4">
      <c r="A333" s="194" t="s">
        <v>680</v>
      </c>
      <c r="B333" s="267" t="s">
        <v>681</v>
      </c>
      <c r="C333" s="220">
        <v>50</v>
      </c>
      <c r="D333" s="266">
        <v>400</v>
      </c>
    </row>
    <row r="334" ht="19.5" customHeight="1" spans="1:4">
      <c r="A334" s="194" t="s">
        <v>682</v>
      </c>
      <c r="B334" s="267" t="s">
        <v>683</v>
      </c>
      <c r="C334" s="220">
        <v>195</v>
      </c>
      <c r="D334" s="266">
        <v>500</v>
      </c>
    </row>
    <row r="335" ht="19.5" customHeight="1" spans="1:4">
      <c r="A335" s="194" t="s">
        <v>684</v>
      </c>
      <c r="B335" s="263" t="s">
        <v>104</v>
      </c>
      <c r="C335" s="220">
        <v>165</v>
      </c>
      <c r="D335" s="266">
        <v>500</v>
      </c>
    </row>
    <row r="336" ht="19.5" customHeight="1" spans="1:4">
      <c r="A336" s="194" t="s">
        <v>685</v>
      </c>
      <c r="B336" s="267" t="s">
        <v>686</v>
      </c>
      <c r="C336" s="220">
        <v>30</v>
      </c>
      <c r="D336" s="266">
        <v>2000</v>
      </c>
    </row>
    <row r="337" ht="19.5" customHeight="1" spans="1:4">
      <c r="A337" s="194" t="s">
        <v>687</v>
      </c>
      <c r="B337" s="263" t="s">
        <v>64</v>
      </c>
      <c r="C337" s="220">
        <v>1706.45</v>
      </c>
      <c r="D337" s="266">
        <v>10424</v>
      </c>
    </row>
    <row r="338" ht="19.5" customHeight="1" spans="1:4">
      <c r="A338" s="194" t="s">
        <v>688</v>
      </c>
      <c r="B338" s="267" t="s">
        <v>689</v>
      </c>
      <c r="C338" s="220">
        <v>1706.45</v>
      </c>
      <c r="D338" s="266">
        <v>10424</v>
      </c>
    </row>
    <row r="339" ht="19.5" customHeight="1" spans="1:4">
      <c r="A339" s="194" t="s">
        <v>690</v>
      </c>
      <c r="B339" s="267" t="s">
        <v>689</v>
      </c>
      <c r="C339" s="220">
        <v>1706.45</v>
      </c>
      <c r="D339" s="266">
        <v>10500</v>
      </c>
    </row>
    <row r="340" ht="19.5" customHeight="1" spans="1:4">
      <c r="A340" s="194" t="s">
        <v>691</v>
      </c>
      <c r="B340" s="267" t="s">
        <v>67</v>
      </c>
      <c r="C340" s="220">
        <v>3409.27</v>
      </c>
      <c r="D340" s="266">
        <v>10500</v>
      </c>
    </row>
    <row r="341" ht="19.5" customHeight="1" spans="1:4">
      <c r="A341" s="194" t="s">
        <v>692</v>
      </c>
      <c r="B341" s="263" t="s">
        <v>693</v>
      </c>
      <c r="C341" s="220">
        <v>3409.27</v>
      </c>
      <c r="D341" s="266">
        <v>10500</v>
      </c>
    </row>
    <row r="342" s="124" customFormat="1" ht="19.5" customHeight="1" spans="1:10">
      <c r="A342" s="194" t="s">
        <v>694</v>
      </c>
      <c r="B342" s="263" t="s">
        <v>88</v>
      </c>
      <c r="C342" s="220">
        <v>1591.73</v>
      </c>
      <c r="D342" s="128"/>
      <c r="G342" s="271"/>
      <c r="H342" s="271"/>
      <c r="I342" s="272"/>
      <c r="J342" s="136"/>
    </row>
    <row r="343" ht="19.5" customHeight="1" spans="1:3">
      <c r="A343" s="194" t="s">
        <v>695</v>
      </c>
      <c r="B343" s="267" t="s">
        <v>696</v>
      </c>
      <c r="C343" s="220">
        <v>1000</v>
      </c>
    </row>
    <row r="344" ht="19.5" customHeight="1" spans="1:3">
      <c r="A344" s="194" t="s">
        <v>697</v>
      </c>
      <c r="B344" s="267" t="s">
        <v>698</v>
      </c>
      <c r="C344" s="220">
        <v>54</v>
      </c>
    </row>
    <row r="345" ht="19.5" customHeight="1" spans="1:3">
      <c r="A345" s="194" t="s">
        <v>699</v>
      </c>
      <c r="B345" s="267" t="s">
        <v>700</v>
      </c>
      <c r="C345" s="220">
        <v>475.54</v>
      </c>
    </row>
    <row r="346" ht="19.5" customHeight="1" spans="1:3">
      <c r="A346" s="194" t="s">
        <v>701</v>
      </c>
      <c r="B346" s="267" t="s">
        <v>702</v>
      </c>
      <c r="C346" s="220">
        <v>260</v>
      </c>
    </row>
    <row r="347" ht="19.5" customHeight="1" spans="1:3">
      <c r="A347" s="194" t="s">
        <v>703</v>
      </c>
      <c r="B347" s="267" t="s">
        <v>704</v>
      </c>
      <c r="C347" s="220">
        <v>28</v>
      </c>
    </row>
    <row r="348" ht="19.5" customHeight="1" spans="1:3">
      <c r="A348" s="194" t="s">
        <v>705</v>
      </c>
      <c r="B348" s="263" t="s">
        <v>68</v>
      </c>
      <c r="C348" s="220">
        <v>8238.93</v>
      </c>
    </row>
    <row r="349" ht="19.5" customHeight="1" spans="1:3">
      <c r="A349" s="194" t="s">
        <v>706</v>
      </c>
      <c r="B349" s="267" t="s">
        <v>707</v>
      </c>
      <c r="C349" s="220">
        <v>2754.05</v>
      </c>
    </row>
    <row r="350" ht="19.5" customHeight="1" spans="1:3">
      <c r="A350" s="194" t="s">
        <v>708</v>
      </c>
      <c r="B350" s="263" t="s">
        <v>709</v>
      </c>
      <c r="C350" s="220">
        <v>306</v>
      </c>
    </row>
    <row r="351" s="124" customFormat="1" ht="19.5" customHeight="1" spans="1:10">
      <c r="A351" s="194" t="s">
        <v>710</v>
      </c>
      <c r="B351" s="263" t="s">
        <v>711</v>
      </c>
      <c r="C351" s="220">
        <v>26.05</v>
      </c>
      <c r="D351" s="128"/>
      <c r="G351" s="271"/>
      <c r="H351" s="271"/>
      <c r="I351" s="272"/>
      <c r="J351" s="136"/>
    </row>
    <row r="352" ht="19.5" customHeight="1" spans="1:3">
      <c r="A352" s="194" t="s">
        <v>712</v>
      </c>
      <c r="B352" s="263" t="s">
        <v>713</v>
      </c>
      <c r="C352" s="220">
        <v>2422</v>
      </c>
    </row>
    <row r="353" ht="19.5" customHeight="1" spans="1:3">
      <c r="A353" s="194" t="s">
        <v>714</v>
      </c>
      <c r="B353" s="263" t="s">
        <v>715</v>
      </c>
      <c r="C353" s="220">
        <v>5484.88</v>
      </c>
    </row>
    <row r="354" ht="19.5" customHeight="1" spans="1:3">
      <c r="A354" s="194" t="s">
        <v>716</v>
      </c>
      <c r="B354" s="263" t="s">
        <v>717</v>
      </c>
      <c r="C354" s="220">
        <v>5484.88</v>
      </c>
    </row>
    <row r="355" ht="19.5" customHeight="1" spans="1:3">
      <c r="A355" s="194" t="s">
        <v>718</v>
      </c>
      <c r="B355" s="263" t="s">
        <v>69</v>
      </c>
      <c r="C355" s="220">
        <v>749.49</v>
      </c>
    </row>
    <row r="356" ht="19.5" customHeight="1" spans="1:3">
      <c r="A356" s="194" t="s">
        <v>719</v>
      </c>
      <c r="B356" s="263" t="s">
        <v>720</v>
      </c>
      <c r="C356" s="220">
        <v>406.09</v>
      </c>
    </row>
    <row r="357" ht="19.5" customHeight="1" spans="1:3">
      <c r="A357" s="194" t="s">
        <v>721</v>
      </c>
      <c r="B357" s="267" t="s">
        <v>722</v>
      </c>
      <c r="C357" s="220">
        <v>70</v>
      </c>
    </row>
    <row r="358" ht="19.5" customHeight="1" spans="1:3">
      <c r="A358" s="194" t="s">
        <v>723</v>
      </c>
      <c r="B358" s="263" t="s">
        <v>724</v>
      </c>
      <c r="C358" s="220">
        <v>336.09</v>
      </c>
    </row>
    <row r="359" ht="19.5" customHeight="1" spans="1:3">
      <c r="A359" s="273" t="s">
        <v>725</v>
      </c>
      <c r="B359" s="274" t="s">
        <v>726</v>
      </c>
      <c r="C359" s="275">
        <v>343.4</v>
      </c>
    </row>
    <row r="360" ht="19.5" customHeight="1" spans="1:3">
      <c r="A360" s="273" t="s">
        <v>727</v>
      </c>
      <c r="B360" s="274" t="s">
        <v>728</v>
      </c>
      <c r="C360" s="275">
        <v>343.4</v>
      </c>
    </row>
    <row r="361" ht="19.5" customHeight="1" spans="1:3">
      <c r="A361" s="273" t="s">
        <v>729</v>
      </c>
      <c r="B361" s="267" t="s">
        <v>70</v>
      </c>
      <c r="C361" s="275">
        <v>1709.35</v>
      </c>
    </row>
    <row r="362" ht="19.5" customHeight="1" spans="1:3">
      <c r="A362" s="273" t="s">
        <v>730</v>
      </c>
      <c r="B362" s="274" t="s">
        <v>731</v>
      </c>
      <c r="C362" s="275">
        <v>456.02</v>
      </c>
    </row>
    <row r="363" ht="19.5" customHeight="1" spans="1:3">
      <c r="A363" s="273" t="s">
        <v>732</v>
      </c>
      <c r="B363" s="274" t="s">
        <v>88</v>
      </c>
      <c r="C363" s="275">
        <v>329.22</v>
      </c>
    </row>
    <row r="364" s="124" customFormat="1" ht="19.5" customHeight="1" spans="1:10">
      <c r="A364" s="273" t="s">
        <v>733</v>
      </c>
      <c r="B364" s="274" t="s">
        <v>734</v>
      </c>
      <c r="C364" s="275">
        <v>40</v>
      </c>
      <c r="D364" s="128"/>
      <c r="G364" s="271"/>
      <c r="H364" s="271"/>
      <c r="I364" s="272"/>
      <c r="J364" s="136"/>
    </row>
    <row r="365" ht="19.5" customHeight="1" spans="1:3">
      <c r="A365" s="273" t="s">
        <v>735</v>
      </c>
      <c r="B365" s="274" t="s">
        <v>736</v>
      </c>
      <c r="C365" s="275">
        <v>60</v>
      </c>
    </row>
    <row r="366" ht="19.5" customHeight="1" spans="1:3">
      <c r="A366" s="273" t="s">
        <v>737</v>
      </c>
      <c r="B366" s="274" t="s">
        <v>738</v>
      </c>
      <c r="C366" s="275">
        <v>11</v>
      </c>
    </row>
    <row r="367" ht="19.5" customHeight="1" spans="1:3">
      <c r="A367" s="273" t="s">
        <v>739</v>
      </c>
      <c r="B367" s="274" t="s">
        <v>740</v>
      </c>
      <c r="C367" s="275">
        <v>15.8</v>
      </c>
    </row>
    <row r="368" ht="19.5" customHeight="1" spans="1:3">
      <c r="A368" s="273" t="s">
        <v>741</v>
      </c>
      <c r="B368" s="274" t="s">
        <v>742</v>
      </c>
      <c r="C368" s="275">
        <v>1141.13</v>
      </c>
    </row>
    <row r="369" s="124" customFormat="1" ht="19.5" customHeight="1" spans="1:10">
      <c r="A369" s="273" t="s">
        <v>743</v>
      </c>
      <c r="B369" s="274" t="s">
        <v>744</v>
      </c>
      <c r="C369" s="275">
        <v>1141.13</v>
      </c>
      <c r="D369" s="128"/>
      <c r="G369" s="271"/>
      <c r="H369" s="271"/>
      <c r="I369" s="272"/>
      <c r="J369" s="136"/>
    </row>
    <row r="370" ht="19.5" customHeight="1" spans="1:3">
      <c r="A370" s="273" t="s">
        <v>745</v>
      </c>
      <c r="B370" s="274" t="s">
        <v>746</v>
      </c>
      <c r="C370" s="275">
        <v>10</v>
      </c>
    </row>
    <row r="371" ht="19.5" customHeight="1" spans="1:3">
      <c r="A371" s="273" t="s">
        <v>747</v>
      </c>
      <c r="B371" s="274" t="s">
        <v>748</v>
      </c>
      <c r="C371" s="275">
        <v>10</v>
      </c>
    </row>
    <row r="372" ht="19.5" customHeight="1" spans="1:3">
      <c r="A372" s="273" t="s">
        <v>749</v>
      </c>
      <c r="B372" s="274" t="s">
        <v>750</v>
      </c>
      <c r="C372" s="275">
        <v>15</v>
      </c>
    </row>
    <row r="373" ht="19.5" customHeight="1" spans="1:3">
      <c r="A373" s="273" t="s">
        <v>751</v>
      </c>
      <c r="B373" s="274" t="s">
        <v>752</v>
      </c>
      <c r="C373" s="275">
        <v>15</v>
      </c>
    </row>
    <row r="374" ht="19.5" customHeight="1" spans="1:3">
      <c r="A374" s="273" t="s">
        <v>753</v>
      </c>
      <c r="B374" s="267" t="s">
        <v>754</v>
      </c>
      <c r="C374" s="275">
        <v>87.2</v>
      </c>
    </row>
    <row r="375" ht="19.5" customHeight="1" spans="1:3">
      <c r="A375" s="273" t="s">
        <v>755</v>
      </c>
      <c r="B375" s="267" t="s">
        <v>756</v>
      </c>
      <c r="C375" s="275">
        <v>87.2</v>
      </c>
    </row>
    <row r="376" s="124" customFormat="1" ht="19.5" customHeight="1" spans="1:10">
      <c r="A376" s="273" t="s">
        <v>757</v>
      </c>
      <c r="B376" s="274" t="s">
        <v>71</v>
      </c>
      <c r="C376" s="275">
        <v>2000</v>
      </c>
      <c r="D376" s="128"/>
      <c r="G376" s="271"/>
      <c r="H376" s="271"/>
      <c r="I376" s="272"/>
      <c r="J376" s="136"/>
    </row>
    <row r="377" s="124" customFormat="1" ht="19.5" customHeight="1" spans="1:10">
      <c r="A377" s="273" t="s">
        <v>758</v>
      </c>
      <c r="B377" s="274" t="s">
        <v>72</v>
      </c>
      <c r="C377" s="275">
        <v>28384.6</v>
      </c>
      <c r="D377" s="128"/>
      <c r="G377" s="271"/>
      <c r="H377" s="271"/>
      <c r="I377" s="272"/>
      <c r="J377" s="136"/>
    </row>
    <row r="378" ht="19.5" customHeight="1" spans="1:3">
      <c r="A378" s="273" t="s">
        <v>759</v>
      </c>
      <c r="B378" s="274" t="s">
        <v>760</v>
      </c>
      <c r="C378" s="275">
        <v>28384.6</v>
      </c>
    </row>
    <row r="379" s="124" customFormat="1" ht="19.5" customHeight="1" spans="1:10">
      <c r="A379" s="273" t="s">
        <v>55</v>
      </c>
      <c r="B379" s="274" t="s">
        <v>74</v>
      </c>
      <c r="C379" s="275">
        <v>14212</v>
      </c>
      <c r="D379" s="128"/>
      <c r="G379" s="271"/>
      <c r="H379" s="271"/>
      <c r="I379" s="272"/>
      <c r="J379" s="136"/>
    </row>
    <row r="380" ht="19.5" customHeight="1" spans="1:3">
      <c r="A380" s="273" t="s">
        <v>58</v>
      </c>
      <c r="B380" s="267" t="s">
        <v>761</v>
      </c>
      <c r="C380" s="275">
        <v>14212</v>
      </c>
    </row>
    <row r="381" ht="19.5" customHeight="1" spans="1:3">
      <c r="A381" s="273" t="s">
        <v>61</v>
      </c>
      <c r="B381" s="267" t="s">
        <v>762</v>
      </c>
      <c r="C381" s="275">
        <v>14212</v>
      </c>
    </row>
    <row r="382" ht="22.5" customHeight="1" spans="1:3">
      <c r="A382" s="273" t="s">
        <v>763</v>
      </c>
      <c r="B382" s="267" t="s">
        <v>75</v>
      </c>
      <c r="C382" s="275">
        <v>1.04</v>
      </c>
    </row>
    <row r="383" spans="1:3">
      <c r="A383" s="273" t="s">
        <v>764</v>
      </c>
      <c r="B383" s="267" t="s">
        <v>765</v>
      </c>
      <c r="C383" s="275">
        <v>1.04</v>
      </c>
    </row>
    <row r="384" ht="24.75" customHeight="1" spans="1:3">
      <c r="A384" s="194" t="s">
        <v>766</v>
      </c>
      <c r="B384" s="263" t="s">
        <v>767</v>
      </c>
      <c r="C384" s="276">
        <f>430254.770557-2255</f>
        <v>427999.770557</v>
      </c>
    </row>
  </sheetData>
  <mergeCells count="1">
    <mergeCell ref="A2:C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E32"/>
  <sheetViews>
    <sheetView topLeftCell="A10" workbookViewId="0">
      <selection activeCell="C32" sqref="C32"/>
    </sheetView>
  </sheetViews>
  <sheetFormatPr defaultColWidth="9" defaultRowHeight="15.75" outlineLevelCol="4"/>
  <cols>
    <col min="1" max="1" width="19.375" style="84" customWidth="1"/>
    <col min="2" max="2" width="38.625" style="84" customWidth="1"/>
    <col min="3" max="3" width="17.25" style="85" customWidth="1"/>
    <col min="4" max="16384" width="9" style="84"/>
  </cols>
  <sheetData>
    <row r="1" ht="21" customHeight="1" spans="1:1">
      <c r="A1" s="82" t="s">
        <v>768</v>
      </c>
    </row>
    <row r="2" ht="24.75" customHeight="1" spans="1:3">
      <c r="A2" s="86" t="s">
        <v>769</v>
      </c>
      <c r="B2" s="87"/>
      <c r="C2" s="87"/>
    </row>
    <row r="3" s="82" customFormat="1" ht="24" customHeight="1" spans="3:3">
      <c r="C3" s="88" t="s">
        <v>31</v>
      </c>
    </row>
    <row r="4" s="83" customFormat="1" ht="43.5" customHeight="1" spans="1:3">
      <c r="A4" s="89" t="s">
        <v>84</v>
      </c>
      <c r="B4" s="89" t="s">
        <v>85</v>
      </c>
      <c r="C4" s="90" t="s">
        <v>4</v>
      </c>
    </row>
    <row r="5" s="250" customFormat="1" ht="24" customHeight="1" spans="1:3">
      <c r="A5" s="251">
        <v>501</v>
      </c>
      <c r="B5" s="252" t="s">
        <v>770</v>
      </c>
      <c r="C5" s="253">
        <f>SUM(C6:C9)</f>
        <v>51702</v>
      </c>
    </row>
    <row r="6" s="161" customFormat="1" ht="21" customHeight="1" spans="1:3">
      <c r="A6" s="254">
        <v>50101</v>
      </c>
      <c r="B6" s="255" t="s">
        <v>771</v>
      </c>
      <c r="C6" s="256">
        <v>38403</v>
      </c>
    </row>
    <row r="7" s="82" customFormat="1" ht="21" customHeight="1" spans="1:3">
      <c r="A7" s="254">
        <v>50102</v>
      </c>
      <c r="B7" s="255" t="s">
        <v>772</v>
      </c>
      <c r="C7" s="256">
        <v>9426</v>
      </c>
    </row>
    <row r="8" s="83" customFormat="1" ht="21" customHeight="1" spans="1:3">
      <c r="A8" s="254">
        <v>50103</v>
      </c>
      <c r="B8" s="255" t="s">
        <v>773</v>
      </c>
      <c r="C8" s="256">
        <v>2060</v>
      </c>
    </row>
    <row r="9" s="82" customFormat="1" ht="21" customHeight="1" spans="1:5">
      <c r="A9" s="254">
        <v>50199</v>
      </c>
      <c r="B9" s="257" t="s">
        <v>774</v>
      </c>
      <c r="C9" s="256">
        <v>1813</v>
      </c>
      <c r="E9" s="96"/>
    </row>
    <row r="10" s="82" customFormat="1" ht="21" customHeight="1" spans="1:3">
      <c r="A10" s="251">
        <v>502</v>
      </c>
      <c r="B10" s="252" t="s">
        <v>775</v>
      </c>
      <c r="C10" s="253">
        <f>SUM(C11:C19)</f>
        <v>7082</v>
      </c>
    </row>
    <row r="11" s="83" customFormat="1" ht="21" customHeight="1" spans="1:3">
      <c r="A11" s="254">
        <v>50201</v>
      </c>
      <c r="B11" s="257" t="s">
        <v>776</v>
      </c>
      <c r="C11" s="256">
        <v>5356</v>
      </c>
    </row>
    <row r="12" s="83" customFormat="1" ht="24" customHeight="1" spans="1:3">
      <c r="A12" s="254">
        <v>50202</v>
      </c>
      <c r="B12" s="255" t="s">
        <v>777</v>
      </c>
      <c r="C12" s="256">
        <v>31</v>
      </c>
    </row>
    <row r="13" ht="19.5" customHeight="1" spans="1:3">
      <c r="A13" s="254">
        <v>50203</v>
      </c>
      <c r="B13" s="255" t="s">
        <v>778</v>
      </c>
      <c r="C13" s="256">
        <v>62</v>
      </c>
    </row>
    <row r="14" ht="19.5" customHeight="1" spans="1:3">
      <c r="A14" s="254">
        <v>50204</v>
      </c>
      <c r="B14" s="255" t="s">
        <v>779</v>
      </c>
      <c r="C14" s="256">
        <v>10</v>
      </c>
    </row>
    <row r="15" ht="19.5" customHeight="1" spans="1:3">
      <c r="A15" s="254">
        <v>50205</v>
      </c>
      <c r="B15" s="255" t="s">
        <v>780</v>
      </c>
      <c r="C15" s="256">
        <v>60</v>
      </c>
    </row>
    <row r="16" ht="19.5" customHeight="1" spans="1:3">
      <c r="A16" s="254">
        <v>50206</v>
      </c>
      <c r="B16" s="255" t="s">
        <v>781</v>
      </c>
      <c r="C16" s="256">
        <v>179</v>
      </c>
    </row>
    <row r="17" ht="19.5" customHeight="1" spans="1:3">
      <c r="A17" s="254">
        <v>50208</v>
      </c>
      <c r="B17" s="255" t="s">
        <v>782</v>
      </c>
      <c r="C17" s="256">
        <v>766</v>
      </c>
    </row>
    <row r="18" ht="19.5" customHeight="1" spans="1:3">
      <c r="A18" s="254">
        <v>50209</v>
      </c>
      <c r="B18" s="255" t="s">
        <v>783</v>
      </c>
      <c r="C18" s="256">
        <v>117</v>
      </c>
    </row>
    <row r="19" ht="19.5" customHeight="1" spans="1:3">
      <c r="A19" s="254">
        <v>50299</v>
      </c>
      <c r="B19" s="255" t="s">
        <v>784</v>
      </c>
      <c r="C19" s="256">
        <v>501</v>
      </c>
    </row>
    <row r="20" ht="19.5" customHeight="1" spans="1:3">
      <c r="A20" s="251">
        <v>503</v>
      </c>
      <c r="B20" s="252" t="s">
        <v>785</v>
      </c>
      <c r="C20" s="253">
        <f>SUM(C21:C21)</f>
        <v>36</v>
      </c>
    </row>
    <row r="21" ht="19.5" customHeight="1" spans="1:3">
      <c r="A21" s="254">
        <v>50306</v>
      </c>
      <c r="B21" s="255" t="s">
        <v>786</v>
      </c>
      <c r="C21" s="256">
        <v>36</v>
      </c>
    </row>
    <row r="22" ht="18.75" customHeight="1" spans="1:3">
      <c r="A22" s="251">
        <v>505</v>
      </c>
      <c r="B22" s="252" t="s">
        <v>787</v>
      </c>
      <c r="C22" s="253">
        <f>SUM(C23:C24)</f>
        <v>86029</v>
      </c>
    </row>
    <row r="23" ht="18.75" customHeight="1" spans="1:3">
      <c r="A23" s="254">
        <v>50501</v>
      </c>
      <c r="B23" s="255" t="s">
        <v>788</v>
      </c>
      <c r="C23" s="256">
        <v>83014</v>
      </c>
    </row>
    <row r="24" ht="18.75" customHeight="1" spans="1:3">
      <c r="A24" s="254">
        <v>50502</v>
      </c>
      <c r="B24" s="255" t="s">
        <v>789</v>
      </c>
      <c r="C24" s="256">
        <v>3015</v>
      </c>
    </row>
    <row r="25" ht="24.75" customHeight="1" spans="1:3">
      <c r="A25" s="251">
        <v>506</v>
      </c>
      <c r="B25" s="252" t="s">
        <v>790</v>
      </c>
      <c r="C25" s="253">
        <f>SUM(C26:C26)</f>
        <v>57</v>
      </c>
    </row>
    <row r="26" ht="18" customHeight="1" spans="1:3">
      <c r="A26" s="258" t="s">
        <v>791</v>
      </c>
      <c r="B26" s="255" t="s">
        <v>792</v>
      </c>
      <c r="C26" s="256">
        <v>57</v>
      </c>
    </row>
    <row r="27" ht="18" customHeight="1" spans="1:3">
      <c r="A27" s="251">
        <v>509</v>
      </c>
      <c r="B27" s="252" t="s">
        <v>793</v>
      </c>
      <c r="C27" s="253">
        <f>SUM(C28:C31)</f>
        <v>37342</v>
      </c>
    </row>
    <row r="28" ht="18" customHeight="1" spans="1:3">
      <c r="A28" s="258" t="s">
        <v>794</v>
      </c>
      <c r="B28" s="255" t="s">
        <v>795</v>
      </c>
      <c r="C28" s="256">
        <v>700</v>
      </c>
    </row>
    <row r="29" ht="18" customHeight="1" spans="1:3">
      <c r="A29" s="258" t="s">
        <v>796</v>
      </c>
      <c r="B29" s="255" t="s">
        <v>797</v>
      </c>
      <c r="C29" s="256"/>
    </row>
    <row r="30" ht="18" customHeight="1" spans="1:3">
      <c r="A30" s="259" t="s">
        <v>798</v>
      </c>
      <c r="B30" s="255" t="s">
        <v>799</v>
      </c>
      <c r="C30" s="256">
        <v>10337</v>
      </c>
    </row>
    <row r="31" ht="18" customHeight="1" spans="1:3">
      <c r="A31" s="258" t="s">
        <v>800</v>
      </c>
      <c r="B31" s="255" t="s">
        <v>801</v>
      </c>
      <c r="C31" s="256">
        <v>26305</v>
      </c>
    </row>
    <row r="32" ht="18" customHeight="1" spans="1:3">
      <c r="A32" s="260" t="s">
        <v>802</v>
      </c>
      <c r="B32" s="261"/>
      <c r="C32" s="253">
        <f>C5+C10+C20+C22+C25+C27</f>
        <v>182248</v>
      </c>
    </row>
  </sheetData>
  <mergeCells count="2">
    <mergeCell ref="A2:C2"/>
    <mergeCell ref="A32:B32"/>
  </mergeCells>
  <printOptions horizontalCentered="1"/>
  <pageMargins left="0.919444444444444" right="0.747916666666667" top="0.984027777777778" bottom="0.984027777777778"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AA23"/>
  <sheetViews>
    <sheetView workbookViewId="0">
      <selection activeCell="D16" sqref="D16"/>
    </sheetView>
  </sheetViews>
  <sheetFormatPr defaultColWidth="7" defaultRowHeight="15"/>
  <cols>
    <col min="1" max="4" width="20.875" style="23" customWidth="1"/>
    <col min="5" max="5" width="10.375" style="19" hidden="1" customWidth="1"/>
    <col min="6" max="6" width="9.625" style="25" hidden="1" customWidth="1"/>
    <col min="7" max="7" width="8.125" style="25" hidden="1" customWidth="1"/>
    <col min="8" max="8" width="9.625" style="26" hidden="1" customWidth="1"/>
    <col min="9" max="9" width="17.5" style="26" hidden="1" customWidth="1"/>
    <col min="10" max="10" width="12.5" style="27" hidden="1" customWidth="1"/>
    <col min="11" max="11" width="7" style="28" hidden="1" customWidth="1"/>
    <col min="12" max="13" width="7" style="25" hidden="1" customWidth="1"/>
    <col min="14" max="14" width="13.875" style="25" hidden="1" customWidth="1"/>
    <col min="15" max="15" width="7.875" style="25" hidden="1" customWidth="1"/>
    <col min="16" max="16" width="9.5" style="25" hidden="1" customWidth="1"/>
    <col min="17" max="17" width="6.875" style="25" hidden="1" customWidth="1"/>
    <col min="18" max="18" width="9" style="25" hidden="1" customWidth="1"/>
    <col min="19" max="19" width="5.875" style="25" hidden="1" customWidth="1"/>
    <col min="20" max="20" width="5.25" style="25" hidden="1" customWidth="1"/>
    <col min="21" max="21" width="6.5" style="25" hidden="1" customWidth="1"/>
    <col min="22" max="23" width="7" style="25" hidden="1" customWidth="1"/>
    <col min="24" max="24" width="10.625" style="25" hidden="1" customWidth="1"/>
    <col min="25" max="25" width="10.5" style="25" hidden="1" customWidth="1"/>
    <col min="26" max="26" width="7" style="25" hidden="1" customWidth="1"/>
    <col min="27" max="16384" width="7" style="25"/>
  </cols>
  <sheetData>
    <row r="1" ht="21.75" customHeight="1" spans="1:4">
      <c r="A1" s="1" t="s">
        <v>803</v>
      </c>
      <c r="B1" s="1"/>
      <c r="C1" s="1"/>
      <c r="D1" s="1"/>
    </row>
    <row r="2" ht="51.75" customHeight="1" spans="1:10">
      <c r="A2" s="125" t="s">
        <v>804</v>
      </c>
      <c r="B2" s="126"/>
      <c r="C2" s="126"/>
      <c r="D2" s="126"/>
      <c r="H2" s="25"/>
      <c r="I2" s="25"/>
      <c r="J2" s="25"/>
    </row>
    <row r="3" spans="4:14">
      <c r="D3" s="114" t="s">
        <v>805</v>
      </c>
      <c r="F3" s="25">
        <v>12.11</v>
      </c>
      <c r="H3" s="25">
        <v>12.22</v>
      </c>
      <c r="I3" s="25"/>
      <c r="J3" s="25"/>
      <c r="N3" s="25">
        <v>1.2</v>
      </c>
    </row>
    <row r="4" s="124" customFormat="1" ht="39.75" customHeight="1" spans="1:16">
      <c r="A4" s="127" t="s">
        <v>806</v>
      </c>
      <c r="B4" s="33" t="s">
        <v>807</v>
      </c>
      <c r="C4" s="33" t="s">
        <v>808</v>
      </c>
      <c r="D4" s="127" t="s">
        <v>80</v>
      </c>
      <c r="E4" s="128"/>
      <c r="H4" s="129" t="s">
        <v>809</v>
      </c>
      <c r="I4" s="129" t="s">
        <v>810</v>
      </c>
      <c r="J4" s="129" t="s">
        <v>811</v>
      </c>
      <c r="K4" s="136"/>
      <c r="N4" s="129" t="s">
        <v>809</v>
      </c>
      <c r="O4" s="137" t="s">
        <v>810</v>
      </c>
      <c r="P4" s="129" t="s">
        <v>811</v>
      </c>
    </row>
    <row r="5" ht="39.75" customHeight="1" spans="1:27">
      <c r="A5" s="243" t="s">
        <v>812</v>
      </c>
      <c r="B5" s="244">
        <v>25012</v>
      </c>
      <c r="C5" s="245">
        <v>127465</v>
      </c>
      <c r="D5" s="246">
        <v>8091</v>
      </c>
      <c r="E5" s="40">
        <v>105429</v>
      </c>
      <c r="F5" s="132">
        <v>595734.14</v>
      </c>
      <c r="G5" s="25">
        <f>104401+13602</f>
        <v>118003</v>
      </c>
      <c r="H5" s="26" t="s">
        <v>36</v>
      </c>
      <c r="I5" s="26" t="s">
        <v>813</v>
      </c>
      <c r="J5" s="27">
        <v>596221.15</v>
      </c>
      <c r="K5" s="28" t="e">
        <f>H5-A5</f>
        <v>#VALUE!</v>
      </c>
      <c r="L5" s="79" t="e">
        <f>J5-#REF!</f>
        <v>#REF!</v>
      </c>
      <c r="M5" s="79">
        <v>75943</v>
      </c>
      <c r="N5" s="26" t="s">
        <v>36</v>
      </c>
      <c r="O5" s="26" t="s">
        <v>813</v>
      </c>
      <c r="P5" s="27">
        <v>643048.95</v>
      </c>
      <c r="Q5" s="28" t="e">
        <f>N5-A5</f>
        <v>#VALUE!</v>
      </c>
      <c r="R5" s="79" t="e">
        <f>P5-#REF!</f>
        <v>#REF!</v>
      </c>
      <c r="T5" s="25">
        <v>717759</v>
      </c>
      <c r="V5" s="80" t="s">
        <v>36</v>
      </c>
      <c r="W5" s="80" t="s">
        <v>813</v>
      </c>
      <c r="X5" s="81">
        <v>659380.53</v>
      </c>
      <c r="Y5" s="25" t="e">
        <f>#REF!-X5</f>
        <v>#REF!</v>
      </c>
      <c r="Z5" s="25" t="e">
        <f>V5-A5</f>
        <v>#VALUE!</v>
      </c>
      <c r="AA5" s="79"/>
    </row>
    <row r="6" ht="39.75" customHeight="1" spans="1:24">
      <c r="A6" s="130"/>
      <c r="B6" s="130"/>
      <c r="C6" s="130"/>
      <c r="D6" s="246"/>
      <c r="E6" s="40"/>
      <c r="F6" s="79"/>
      <c r="L6" s="79"/>
      <c r="M6" s="79"/>
      <c r="N6" s="26"/>
      <c r="O6" s="26"/>
      <c r="P6" s="27"/>
      <c r="Q6" s="28"/>
      <c r="R6" s="79"/>
      <c r="V6" s="80"/>
      <c r="W6" s="80"/>
      <c r="X6" s="81"/>
    </row>
    <row r="7" ht="39.75" customHeight="1" spans="1:25">
      <c r="A7" s="33" t="s">
        <v>814</v>
      </c>
      <c r="B7" s="247">
        <v>25012</v>
      </c>
      <c r="C7" s="248">
        <f>C5</f>
        <v>127465</v>
      </c>
      <c r="D7" s="249">
        <f>D5</f>
        <v>8091</v>
      </c>
      <c r="H7" s="134" t="str">
        <f>""</f>
        <v/>
      </c>
      <c r="I7" s="134" t="str">
        <f>""</f>
        <v/>
      </c>
      <c r="J7" s="134" t="str">
        <f>""</f>
        <v/>
      </c>
      <c r="N7" s="134" t="str">
        <f>""</f>
        <v/>
      </c>
      <c r="O7" s="138" t="str">
        <f>""</f>
        <v/>
      </c>
      <c r="P7" s="134" t="str">
        <f>""</f>
        <v/>
      </c>
      <c r="X7" s="139" t="e">
        <f>X8+#REF!+#REF!+#REF!+#REF!+#REF!+#REF!+#REF!+#REF!+#REF!+#REF!+#REF!+#REF!+#REF!+#REF!+#REF!+#REF!+#REF!+#REF!+#REF!+#REF!</f>
        <v>#REF!</v>
      </c>
      <c r="Y7" s="139" t="e">
        <f>Y8+#REF!+#REF!+#REF!+#REF!+#REF!+#REF!+#REF!+#REF!+#REF!+#REF!+#REF!+#REF!+#REF!+#REF!+#REF!+#REF!+#REF!+#REF!+#REF!+#REF!</f>
        <v>#REF!</v>
      </c>
    </row>
    <row r="8" ht="19.5" customHeight="1" spans="18:26">
      <c r="R8" s="79"/>
      <c r="V8" s="80" t="s">
        <v>55</v>
      </c>
      <c r="W8" s="80" t="s">
        <v>56</v>
      </c>
      <c r="X8" s="81">
        <v>19998</v>
      </c>
      <c r="Y8" s="25" t="e">
        <f>#REF!-X8</f>
        <v>#REF!</v>
      </c>
      <c r="Z8" s="25">
        <f>V8-A8</f>
        <v>232</v>
      </c>
    </row>
    <row r="9" ht="19.5" customHeight="1" spans="18:26">
      <c r="R9" s="79"/>
      <c r="V9" s="80" t="s">
        <v>58</v>
      </c>
      <c r="W9" s="80" t="s">
        <v>59</v>
      </c>
      <c r="X9" s="81">
        <v>19998</v>
      </c>
      <c r="Y9" s="25" t="e">
        <f>#REF!-X9</f>
        <v>#REF!</v>
      </c>
      <c r="Z9" s="25">
        <f>V9-A9</f>
        <v>23203</v>
      </c>
    </row>
    <row r="10" ht="19.5" customHeight="1" spans="18:26">
      <c r="R10" s="79"/>
      <c r="V10" s="80" t="s">
        <v>61</v>
      </c>
      <c r="W10" s="80" t="s">
        <v>62</v>
      </c>
      <c r="X10" s="81">
        <v>19998</v>
      </c>
      <c r="Y10" s="25" t="e">
        <f>#REF!-X10</f>
        <v>#REF!</v>
      </c>
      <c r="Z10" s="25">
        <f>V10-A10</f>
        <v>2320301</v>
      </c>
    </row>
    <row r="11" ht="19.5" customHeight="1" spans="18:18">
      <c r="R11" s="79"/>
    </row>
    <row r="12" ht="19.5" customHeight="1" spans="1:18">
      <c r="A12" s="25"/>
      <c r="B12" s="25"/>
      <c r="C12" s="25"/>
      <c r="D12" s="25"/>
      <c r="E12" s="25"/>
      <c r="H12" s="25"/>
      <c r="I12" s="25"/>
      <c r="J12" s="25"/>
      <c r="K12" s="25"/>
      <c r="R12" s="79"/>
    </row>
    <row r="13" ht="19.5" customHeight="1" spans="1:18">
      <c r="A13" s="25"/>
      <c r="B13" s="25"/>
      <c r="C13" s="25"/>
      <c r="D13" s="25"/>
      <c r="E13" s="25"/>
      <c r="H13" s="25"/>
      <c r="I13" s="25"/>
      <c r="J13" s="25"/>
      <c r="K13" s="25"/>
      <c r="R13" s="79"/>
    </row>
    <row r="14" ht="19.5" customHeight="1" spans="1:18">
      <c r="A14" s="25"/>
      <c r="B14" s="25"/>
      <c r="C14" s="25"/>
      <c r="D14" s="25"/>
      <c r="E14" s="25"/>
      <c r="H14" s="25"/>
      <c r="I14" s="25"/>
      <c r="J14" s="25"/>
      <c r="K14" s="25"/>
      <c r="R14" s="79"/>
    </row>
    <row r="15" ht="19.5" customHeight="1" spans="1:18">
      <c r="A15" s="25"/>
      <c r="B15" s="25"/>
      <c r="C15" s="25"/>
      <c r="D15" s="25"/>
      <c r="E15" s="25"/>
      <c r="H15" s="25"/>
      <c r="I15" s="25"/>
      <c r="J15" s="25"/>
      <c r="K15" s="25"/>
      <c r="R15" s="79"/>
    </row>
    <row r="16" ht="19.5" customHeight="1" spans="1:18">
      <c r="A16" s="25"/>
      <c r="B16" s="25"/>
      <c r="C16" s="25"/>
      <c r="D16" s="25"/>
      <c r="E16" s="25"/>
      <c r="H16" s="25"/>
      <c r="I16" s="25"/>
      <c r="J16" s="25"/>
      <c r="K16" s="25"/>
      <c r="R16" s="79"/>
    </row>
    <row r="17" ht="19.5" customHeight="1" spans="1:18">
      <c r="A17" s="25"/>
      <c r="B17" s="25"/>
      <c r="C17" s="25"/>
      <c r="D17" s="25"/>
      <c r="E17" s="25"/>
      <c r="H17" s="25"/>
      <c r="I17" s="25"/>
      <c r="J17" s="25"/>
      <c r="K17" s="25"/>
      <c r="R17" s="79"/>
    </row>
    <row r="18" ht="19.5" customHeight="1" spans="1:18">
      <c r="A18" s="25"/>
      <c r="B18" s="25"/>
      <c r="C18" s="25"/>
      <c r="D18" s="25"/>
      <c r="E18" s="25"/>
      <c r="H18" s="25"/>
      <c r="I18" s="25"/>
      <c r="J18" s="25"/>
      <c r="K18" s="25"/>
      <c r="R18" s="79"/>
    </row>
    <row r="19" ht="19.5" customHeight="1" spans="1:18">
      <c r="A19" s="25"/>
      <c r="B19" s="25"/>
      <c r="C19" s="25"/>
      <c r="D19" s="25"/>
      <c r="E19" s="25"/>
      <c r="H19" s="25"/>
      <c r="I19" s="25"/>
      <c r="J19" s="25"/>
      <c r="K19" s="25"/>
      <c r="R19" s="79"/>
    </row>
    <row r="20" ht="19.5" customHeight="1" spans="1:18">
      <c r="A20" s="25"/>
      <c r="B20" s="25"/>
      <c r="C20" s="25"/>
      <c r="D20" s="25"/>
      <c r="E20" s="25"/>
      <c r="H20" s="25"/>
      <c r="I20" s="25"/>
      <c r="J20" s="25"/>
      <c r="K20" s="25"/>
      <c r="R20" s="79"/>
    </row>
    <row r="21" ht="19.5" customHeight="1" spans="1:18">
      <c r="A21" s="25"/>
      <c r="B21" s="25"/>
      <c r="C21" s="25"/>
      <c r="D21" s="25"/>
      <c r="E21" s="25"/>
      <c r="H21" s="25"/>
      <c r="I21" s="25"/>
      <c r="J21" s="25"/>
      <c r="K21" s="25"/>
      <c r="R21" s="79"/>
    </row>
    <row r="22" ht="19.5" customHeight="1" spans="1:18">
      <c r="A22" s="25"/>
      <c r="B22" s="25"/>
      <c r="C22" s="25"/>
      <c r="D22" s="25"/>
      <c r="E22" s="25"/>
      <c r="H22" s="25"/>
      <c r="I22" s="25"/>
      <c r="J22" s="25"/>
      <c r="K22" s="25"/>
      <c r="R22" s="79"/>
    </row>
    <row r="23" ht="19.5" customHeight="1" spans="1:18">
      <c r="A23" s="25"/>
      <c r="B23" s="25"/>
      <c r="C23" s="25"/>
      <c r="D23" s="25"/>
      <c r="E23" s="25"/>
      <c r="H23" s="25"/>
      <c r="I23" s="25"/>
      <c r="J23" s="25"/>
      <c r="K23" s="25"/>
      <c r="R23" s="79"/>
    </row>
  </sheetData>
  <mergeCells count="1">
    <mergeCell ref="A2:D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sheetPr>
  <dimension ref="A1:D21"/>
  <sheetViews>
    <sheetView workbookViewId="0">
      <selection activeCell="C13" sqref="C13:C18"/>
    </sheetView>
  </sheetViews>
  <sheetFormatPr defaultColWidth="0" defaultRowHeight="15.75" outlineLevelCol="3"/>
  <cols>
    <col min="1" max="1" width="21.25" style="108" customWidth="1"/>
    <col min="2" max="2" width="110" style="108" customWidth="1"/>
    <col min="3" max="3" width="15.25" style="108" customWidth="1"/>
    <col min="4" max="4" width="8" style="108" customWidth="1"/>
    <col min="5" max="5" width="8.5" style="108" hidden="1" customWidth="1"/>
    <col min="6" max="6" width="7.875" style="108" hidden="1" customWidth="1"/>
    <col min="7" max="254" width="7.875" style="108" customWidth="1"/>
    <col min="255" max="255" width="35.75" style="108" customWidth="1"/>
    <col min="256" max="16384" width="0" style="108" hidden="1"/>
  </cols>
  <sheetData>
    <row r="1" ht="27" customHeight="1" spans="1:3">
      <c r="A1" s="109" t="s">
        <v>815</v>
      </c>
      <c r="C1" s="110"/>
    </row>
    <row r="2" ht="39.95" customHeight="1" spans="1:3">
      <c r="A2" s="233" t="s">
        <v>816</v>
      </c>
      <c r="B2" s="233"/>
      <c r="C2" s="233"/>
    </row>
    <row r="3" s="104" customFormat="1" ht="34.5" customHeight="1" spans="2:3">
      <c r="B3" s="113"/>
      <c r="C3" s="114" t="s">
        <v>805</v>
      </c>
    </row>
    <row r="4" s="105" customFormat="1" ht="42.75" customHeight="1" spans="1:4">
      <c r="A4" s="115" t="s">
        <v>817</v>
      </c>
      <c r="B4" s="115" t="s">
        <v>818</v>
      </c>
      <c r="C4" s="116" t="s">
        <v>819</v>
      </c>
      <c r="D4" s="117"/>
    </row>
    <row r="5" s="106" customFormat="1" ht="24" customHeight="1" spans="1:3">
      <c r="A5" s="234" t="s">
        <v>820</v>
      </c>
      <c r="B5" s="234" t="s">
        <v>821</v>
      </c>
      <c r="C5" s="235">
        <v>1</v>
      </c>
    </row>
    <row r="6" s="104" customFormat="1" ht="24" customHeight="1" spans="1:3">
      <c r="A6" s="236" t="s">
        <v>822</v>
      </c>
      <c r="B6" s="236" t="s">
        <v>823</v>
      </c>
      <c r="C6" s="235">
        <v>40</v>
      </c>
    </row>
    <row r="7" s="104" customFormat="1" ht="24" customHeight="1" spans="1:3">
      <c r="A7" s="236" t="s">
        <v>824</v>
      </c>
      <c r="B7" s="236" t="s">
        <v>825</v>
      </c>
      <c r="C7" s="235">
        <v>38</v>
      </c>
    </row>
    <row r="8" s="107" customFormat="1" ht="24" customHeight="1" spans="1:3">
      <c r="A8" s="236" t="s">
        <v>826</v>
      </c>
      <c r="B8" s="236" t="s">
        <v>827</v>
      </c>
      <c r="C8" s="235">
        <v>626</v>
      </c>
    </row>
    <row r="9" ht="24" customHeight="1" spans="1:3">
      <c r="A9" s="236" t="s">
        <v>828</v>
      </c>
      <c r="B9" s="236" t="s">
        <v>829</v>
      </c>
      <c r="C9" s="235">
        <v>231</v>
      </c>
    </row>
    <row r="10" ht="24" customHeight="1" spans="1:3">
      <c r="A10" s="237" t="s">
        <v>830</v>
      </c>
      <c r="B10" s="237" t="s">
        <v>831</v>
      </c>
      <c r="C10" s="235">
        <v>230</v>
      </c>
    </row>
    <row r="11" ht="23.25" customHeight="1" spans="1:3">
      <c r="A11" s="237" t="s">
        <v>832</v>
      </c>
      <c r="B11" s="238" t="s">
        <v>833</v>
      </c>
      <c r="C11" s="235">
        <v>2615</v>
      </c>
    </row>
    <row r="12" ht="24" customHeight="1" spans="1:3">
      <c r="A12" s="239" t="s">
        <v>834</v>
      </c>
      <c r="B12" s="240" t="s">
        <v>835</v>
      </c>
      <c r="C12" s="235">
        <v>1000</v>
      </c>
    </row>
    <row r="13" ht="24" customHeight="1" spans="1:3">
      <c r="A13" s="237" t="s">
        <v>836</v>
      </c>
      <c r="B13" s="237" t="s">
        <v>837</v>
      </c>
      <c r="C13" s="235">
        <v>1680</v>
      </c>
    </row>
    <row r="14" ht="24" customHeight="1" spans="1:3">
      <c r="A14" s="237" t="s">
        <v>838</v>
      </c>
      <c r="B14" s="237" t="s">
        <v>839</v>
      </c>
      <c r="C14" s="235">
        <v>641</v>
      </c>
    </row>
    <row r="15" ht="24" customHeight="1" spans="1:3">
      <c r="A15" s="237" t="s">
        <v>840</v>
      </c>
      <c r="B15" s="237" t="s">
        <v>841</v>
      </c>
      <c r="C15" s="235">
        <v>247</v>
      </c>
    </row>
    <row r="16" ht="24" customHeight="1" spans="1:3">
      <c r="A16" s="236" t="s">
        <v>842</v>
      </c>
      <c r="B16" s="236" t="s">
        <v>843</v>
      </c>
      <c r="C16" s="235">
        <v>318</v>
      </c>
    </row>
    <row r="17" ht="24" customHeight="1" spans="1:3">
      <c r="A17" s="236" t="s">
        <v>844</v>
      </c>
      <c r="B17" s="236" t="s">
        <v>845</v>
      </c>
      <c r="C17" s="235">
        <v>322</v>
      </c>
    </row>
    <row r="18" ht="24" customHeight="1" spans="1:3">
      <c r="A18" s="236" t="s">
        <v>842</v>
      </c>
      <c r="B18" s="236" t="s">
        <v>846</v>
      </c>
      <c r="C18" s="235">
        <v>102</v>
      </c>
    </row>
    <row r="19" ht="24" customHeight="1" spans="1:3">
      <c r="A19" s="241"/>
      <c r="B19" s="220"/>
      <c r="C19" s="220"/>
    </row>
    <row r="20" ht="24" customHeight="1" spans="1:3">
      <c r="A20" s="241"/>
      <c r="B20" s="220"/>
      <c r="C20" s="220"/>
    </row>
    <row r="21" ht="24" customHeight="1" spans="1:3">
      <c r="A21" s="241"/>
      <c r="B21" s="101" t="s">
        <v>847</v>
      </c>
      <c r="C21" s="242">
        <f>SUM(C5:C20)</f>
        <v>8091</v>
      </c>
    </row>
  </sheetData>
  <mergeCells count="1">
    <mergeCell ref="A2:C2"/>
  </mergeCells>
  <printOptions horizontalCentered="1"/>
  <pageMargins left="0.786805555555556" right="0.747916666666667" top="1.18055555555556" bottom="0.984027777777778" header="0.511805555555556" footer="0.511805555555556"/>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B25"/>
  <sheetViews>
    <sheetView workbookViewId="0">
      <selection activeCell="B25" sqref="B25"/>
    </sheetView>
  </sheetViews>
  <sheetFormatPr defaultColWidth="9" defaultRowHeight="15.75" outlineLevelCol="1"/>
  <cols>
    <col min="1" max="1" width="50.5" style="84" customWidth="1"/>
    <col min="2" max="2" width="16.375" style="85" customWidth="1"/>
    <col min="3" max="16384" width="9" style="84"/>
  </cols>
  <sheetData>
    <row r="1" ht="26.25" customHeight="1" spans="1:1">
      <c r="A1" s="82" t="s">
        <v>848</v>
      </c>
    </row>
    <row r="2" ht="24.75" customHeight="1" spans="1:2">
      <c r="A2" s="86" t="s">
        <v>849</v>
      </c>
      <c r="B2" s="86"/>
    </row>
    <row r="3" s="82" customFormat="1" ht="24" customHeight="1" spans="2:2">
      <c r="B3" s="88" t="s">
        <v>31</v>
      </c>
    </row>
    <row r="4" s="83" customFormat="1" ht="53.25" customHeight="1" spans="1:2">
      <c r="A4" s="162" t="s">
        <v>3</v>
      </c>
      <c r="B4" s="90" t="s">
        <v>4</v>
      </c>
    </row>
    <row r="5" s="161" customFormat="1" ht="20.25" customHeight="1" spans="1:2">
      <c r="A5" s="204" t="s">
        <v>850</v>
      </c>
      <c r="B5" s="229"/>
    </row>
    <row r="6" s="161" customFormat="1" ht="20.25" customHeight="1" spans="1:2">
      <c r="A6" s="204" t="s">
        <v>851</v>
      </c>
      <c r="B6" s="229"/>
    </row>
    <row r="7" s="161" customFormat="1" ht="20.25" customHeight="1" spans="1:2">
      <c r="A7" s="204" t="s">
        <v>852</v>
      </c>
      <c r="B7" s="229"/>
    </row>
    <row r="8" s="82" customFormat="1" ht="20.25" customHeight="1" spans="1:2">
      <c r="A8" s="232" t="s">
        <v>853</v>
      </c>
      <c r="B8" s="229"/>
    </row>
    <row r="9" s="83" customFormat="1" ht="20.25" customHeight="1" spans="1:2">
      <c r="A9" s="232" t="s">
        <v>854</v>
      </c>
      <c r="B9" s="229"/>
    </row>
    <row r="10" ht="20.25" customHeight="1" spans="1:2">
      <c r="A10" s="204" t="s">
        <v>855</v>
      </c>
      <c r="B10" s="229"/>
    </row>
    <row r="11" ht="20.25" customHeight="1" spans="1:2">
      <c r="A11" s="204" t="s">
        <v>856</v>
      </c>
      <c r="B11" s="229"/>
    </row>
    <row r="12" ht="20.25" customHeight="1" spans="1:2">
      <c r="A12" s="204" t="s">
        <v>857</v>
      </c>
      <c r="B12" s="228">
        <v>2500</v>
      </c>
    </row>
    <row r="13" ht="20.25" customHeight="1" spans="1:2">
      <c r="A13" s="204" t="s">
        <v>858</v>
      </c>
      <c r="B13" s="228">
        <v>168000</v>
      </c>
    </row>
    <row r="14" ht="20.25" customHeight="1" spans="1:2">
      <c r="A14" s="204" t="s">
        <v>859</v>
      </c>
      <c r="B14" s="228"/>
    </row>
    <row r="15" ht="20.25" customHeight="1" spans="1:2">
      <c r="A15" s="204" t="s">
        <v>860</v>
      </c>
      <c r="B15" s="228">
        <v>360</v>
      </c>
    </row>
    <row r="16" ht="20.25" customHeight="1" spans="1:2">
      <c r="A16" s="204" t="s">
        <v>861</v>
      </c>
      <c r="B16" s="228">
        <v>3000</v>
      </c>
    </row>
    <row r="17" ht="20.25" customHeight="1" spans="1:2">
      <c r="A17" s="204" t="s">
        <v>862</v>
      </c>
      <c r="B17" s="228"/>
    </row>
    <row r="18" ht="20.25" customHeight="1" spans="1:2">
      <c r="A18" s="204" t="s">
        <v>863</v>
      </c>
      <c r="B18" s="228"/>
    </row>
    <row r="19" ht="20.25" customHeight="1" spans="1:2">
      <c r="A19" s="204" t="s">
        <v>864</v>
      </c>
      <c r="B19" s="228"/>
    </row>
    <row r="20" ht="20.25" customHeight="1" spans="1:2">
      <c r="A20" s="204" t="s">
        <v>865</v>
      </c>
      <c r="B20" s="228">
        <v>900</v>
      </c>
    </row>
    <row r="21" ht="20.25" customHeight="1" spans="1:2">
      <c r="A21" s="204" t="s">
        <v>866</v>
      </c>
      <c r="B21" s="229"/>
    </row>
    <row r="22" ht="20.25" customHeight="1" spans="1:2">
      <c r="A22" s="204" t="s">
        <v>867</v>
      </c>
      <c r="B22" s="229"/>
    </row>
    <row r="23" ht="20.25" customHeight="1" spans="1:2">
      <c r="A23" s="164"/>
      <c r="B23" s="165"/>
    </row>
    <row r="24" ht="20.25" customHeight="1" spans="1:2">
      <c r="A24" s="164"/>
      <c r="B24" s="165"/>
    </row>
    <row r="25" ht="20.25" customHeight="1" spans="1:2">
      <c r="A25" s="101" t="s">
        <v>814</v>
      </c>
      <c r="B25" s="93">
        <f>SUM(B5:B24)</f>
        <v>174760</v>
      </c>
    </row>
  </sheetData>
  <mergeCells count="1">
    <mergeCell ref="A2:B2"/>
  </mergeCells>
  <printOptions horizontalCentered="1"/>
  <pageMargins left="0.904861111111111" right="0.747916666666667" top="0.984027777777778" bottom="0.984027777777778"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X30"/>
  <sheetViews>
    <sheetView workbookViewId="0">
      <selection activeCell="AG7" sqref="AG7"/>
    </sheetView>
  </sheetViews>
  <sheetFormatPr defaultColWidth="7" defaultRowHeight="15"/>
  <cols>
    <col min="1" max="1" width="35.125" style="23" customWidth="1"/>
    <col min="2" max="2" width="29.625" style="24" customWidth="1"/>
    <col min="3" max="3" width="10.375" style="19" hidden="1" customWidth="1"/>
    <col min="4" max="4" width="9.625" style="25" hidden="1" customWidth="1"/>
    <col min="5" max="5" width="8.125" style="25" hidden="1" customWidth="1"/>
    <col min="6" max="6" width="9.625" style="26" hidden="1" customWidth="1"/>
    <col min="7" max="7" width="17.5" style="26" hidden="1" customWidth="1"/>
    <col min="8" max="8" width="12.5" style="27" hidden="1" customWidth="1"/>
    <col min="9" max="9" width="7" style="28" hidden="1" customWidth="1"/>
    <col min="10" max="11" width="7" style="25" hidden="1" customWidth="1"/>
    <col min="12" max="12" width="13.875" style="25" hidden="1" customWidth="1"/>
    <col min="13" max="13" width="7.875" style="25" hidden="1" customWidth="1"/>
    <col min="14" max="14" width="9.5" style="25" hidden="1" customWidth="1"/>
    <col min="15" max="15" width="6.875" style="25" hidden="1" customWidth="1"/>
    <col min="16" max="16" width="9" style="25" hidden="1" customWidth="1"/>
    <col min="17" max="17" width="5.875" style="25" hidden="1" customWidth="1"/>
    <col min="18" max="18" width="5.25" style="25" hidden="1" customWidth="1"/>
    <col min="19" max="19" width="6.5" style="25" hidden="1" customWidth="1"/>
    <col min="20" max="21" width="7" style="25" hidden="1" customWidth="1"/>
    <col min="22" max="22" width="10.625" style="25" hidden="1" customWidth="1"/>
    <col min="23" max="23" width="10.5" style="25" hidden="1" customWidth="1"/>
    <col min="24" max="24" width="7" style="25" hidden="1" customWidth="1"/>
    <col min="25" max="16384" width="7" style="25"/>
  </cols>
  <sheetData>
    <row r="1" ht="29.25" customHeight="1" spans="1:1">
      <c r="A1" s="1" t="s">
        <v>868</v>
      </c>
    </row>
    <row r="2" ht="28.5" customHeight="1" spans="1:8">
      <c r="A2" s="29" t="s">
        <v>869</v>
      </c>
      <c r="B2" s="31"/>
      <c r="F2" s="25"/>
      <c r="G2" s="25"/>
      <c r="H2" s="25"/>
    </row>
    <row r="3" s="19" customFormat="1" ht="21.75" customHeight="1" spans="1:12">
      <c r="A3" s="23"/>
      <c r="B3" s="154" t="s">
        <v>31</v>
      </c>
      <c r="D3" s="19">
        <v>12.11</v>
      </c>
      <c r="F3" s="19">
        <v>12.22</v>
      </c>
      <c r="I3" s="24"/>
      <c r="L3" s="19">
        <v>1.2</v>
      </c>
    </row>
    <row r="4" s="19" customFormat="1" ht="39" customHeight="1" spans="1:14">
      <c r="A4" s="127" t="s">
        <v>3</v>
      </c>
      <c r="B4" s="35" t="s">
        <v>4</v>
      </c>
      <c r="F4" s="36" t="s">
        <v>32</v>
      </c>
      <c r="G4" s="36" t="s">
        <v>33</v>
      </c>
      <c r="H4" s="36" t="s">
        <v>34</v>
      </c>
      <c r="I4" s="24"/>
      <c r="L4" s="36" t="s">
        <v>32</v>
      </c>
      <c r="M4" s="62" t="s">
        <v>33</v>
      </c>
      <c r="N4" s="36" t="s">
        <v>34</v>
      </c>
    </row>
    <row r="5" s="23" customFormat="1" ht="39" customHeight="1" spans="1:24">
      <c r="A5" s="155" t="s">
        <v>35</v>
      </c>
      <c r="B5" s="226">
        <f>SUM(B6:B12)</f>
        <v>77876.001</v>
      </c>
      <c r="C5" s="23">
        <v>105429</v>
      </c>
      <c r="D5" s="23">
        <v>595734.14</v>
      </c>
      <c r="E5" s="23">
        <f>104401+13602</f>
        <v>118003</v>
      </c>
      <c r="F5" s="156" t="s">
        <v>36</v>
      </c>
      <c r="G5" s="156" t="s">
        <v>37</v>
      </c>
      <c r="H5" s="156">
        <v>596221.15</v>
      </c>
      <c r="I5" s="23" t="e">
        <f>F5-A5</f>
        <v>#VALUE!</v>
      </c>
      <c r="J5" s="23">
        <f>H5-B5</f>
        <v>518345.149</v>
      </c>
      <c r="K5" s="23">
        <v>75943</v>
      </c>
      <c r="L5" s="156" t="s">
        <v>36</v>
      </c>
      <c r="M5" s="156" t="s">
        <v>37</v>
      </c>
      <c r="N5" s="156">
        <v>643048.95</v>
      </c>
      <c r="O5" s="23" t="e">
        <f>L5-A5</f>
        <v>#VALUE!</v>
      </c>
      <c r="P5" s="23">
        <f>N5-B5</f>
        <v>565172.949</v>
      </c>
      <c r="R5" s="23">
        <v>717759</v>
      </c>
      <c r="T5" s="159" t="s">
        <v>36</v>
      </c>
      <c r="U5" s="159" t="s">
        <v>37</v>
      </c>
      <c r="V5" s="159">
        <v>659380.53</v>
      </c>
      <c r="W5" s="23">
        <f>B5-V5</f>
        <v>-581504.529</v>
      </c>
      <c r="X5" s="23" t="e">
        <f>T5-A5</f>
        <v>#VALUE!</v>
      </c>
    </row>
    <row r="6" s="23" customFormat="1" ht="39" customHeight="1" spans="1:22">
      <c r="A6" s="227" t="s">
        <v>870</v>
      </c>
      <c r="B6" s="228">
        <v>60.22</v>
      </c>
      <c r="F6" s="156"/>
      <c r="G6" s="156"/>
      <c r="H6" s="156"/>
      <c r="L6" s="156"/>
      <c r="M6" s="156"/>
      <c r="N6" s="156"/>
      <c r="T6" s="159"/>
      <c r="U6" s="159"/>
      <c r="V6" s="159"/>
    </row>
    <row r="7" s="23" customFormat="1" ht="39" customHeight="1" spans="1:22">
      <c r="A7" s="227" t="s">
        <v>51</v>
      </c>
      <c r="B7" s="228">
        <v>431.441</v>
      </c>
      <c r="F7" s="156"/>
      <c r="G7" s="156"/>
      <c r="H7" s="156"/>
      <c r="L7" s="156"/>
      <c r="M7" s="156"/>
      <c r="N7" s="156"/>
      <c r="T7" s="159"/>
      <c r="U7" s="159"/>
      <c r="V7" s="159"/>
    </row>
    <row r="8" s="19" customFormat="1" ht="39" customHeight="1" spans="1:23">
      <c r="A8" s="52" t="s">
        <v>54</v>
      </c>
      <c r="B8" s="229">
        <v>70281.33</v>
      </c>
      <c r="C8" s="56">
        <v>135.6</v>
      </c>
      <c r="E8" s="42" t="s">
        <v>45</v>
      </c>
      <c r="F8" s="42" t="s">
        <v>46</v>
      </c>
      <c r="G8" s="63">
        <v>135.6</v>
      </c>
      <c r="H8" s="24" t="e">
        <f>E8-#REF!</f>
        <v>#REF!</v>
      </c>
      <c r="I8" s="40" t="e">
        <f>G8-A8</f>
        <v>#VALUE!</v>
      </c>
      <c r="J8" s="40"/>
      <c r="K8" s="42" t="s">
        <v>45</v>
      </c>
      <c r="L8" s="42" t="s">
        <v>46</v>
      </c>
      <c r="M8" s="63">
        <v>135.6</v>
      </c>
      <c r="N8" s="24" t="e">
        <f>K8-#REF!</f>
        <v>#REF!</v>
      </c>
      <c r="O8" s="40" t="e">
        <f>M8-A8</f>
        <v>#VALUE!</v>
      </c>
      <c r="S8" s="70" t="s">
        <v>45</v>
      </c>
      <c r="T8" s="70" t="s">
        <v>46</v>
      </c>
      <c r="U8" s="71">
        <v>135.6</v>
      </c>
      <c r="V8" s="19" t="e">
        <f>A8-U8</f>
        <v>#VALUE!</v>
      </c>
      <c r="W8" s="19" t="e">
        <f>S8-#REF!</f>
        <v>#REF!</v>
      </c>
    </row>
    <row r="9" s="19" customFormat="1" ht="39" customHeight="1" spans="1:24">
      <c r="A9" s="230" t="s">
        <v>72</v>
      </c>
      <c r="B9" s="231">
        <v>538.91</v>
      </c>
      <c r="C9" s="40">
        <v>105429</v>
      </c>
      <c r="D9" s="41">
        <v>595734.14</v>
      </c>
      <c r="E9" s="19">
        <f>104401+13602</f>
        <v>118003</v>
      </c>
      <c r="F9" s="42" t="s">
        <v>36</v>
      </c>
      <c r="G9" s="42" t="s">
        <v>37</v>
      </c>
      <c r="H9" s="63">
        <v>596221.15</v>
      </c>
      <c r="I9" s="24" t="e">
        <f>F9-A13</f>
        <v>#VALUE!</v>
      </c>
      <c r="J9" s="40">
        <f>H9-B13</f>
        <v>596221.15</v>
      </c>
      <c r="K9" s="40">
        <v>75943</v>
      </c>
      <c r="L9" s="42" t="s">
        <v>36</v>
      </c>
      <c r="M9" s="42" t="s">
        <v>37</v>
      </c>
      <c r="N9" s="63">
        <v>643048.95</v>
      </c>
      <c r="O9" s="24" t="e">
        <f>L9-A13</f>
        <v>#VALUE!</v>
      </c>
      <c r="P9" s="40">
        <f>N9-B13</f>
        <v>643048.95</v>
      </c>
      <c r="R9" s="19">
        <v>717759</v>
      </c>
      <c r="T9" s="70" t="s">
        <v>36</v>
      </c>
      <c r="U9" s="70" t="s">
        <v>37</v>
      </c>
      <c r="V9" s="71">
        <v>659380.53</v>
      </c>
      <c r="W9" s="19">
        <f>B13-V9</f>
        <v>-659380.53</v>
      </c>
      <c r="X9" s="19" t="e">
        <f>T9-A13</f>
        <v>#VALUE!</v>
      </c>
    </row>
    <row r="10" s="19" customFormat="1" ht="39" customHeight="1" spans="1:22">
      <c r="A10" s="230" t="s">
        <v>73</v>
      </c>
      <c r="B10" s="229">
        <v>0</v>
      </c>
      <c r="C10" s="40"/>
      <c r="D10" s="41"/>
      <c r="F10" s="42"/>
      <c r="G10" s="42"/>
      <c r="H10" s="63"/>
      <c r="I10" s="24"/>
      <c r="J10" s="40"/>
      <c r="K10" s="40"/>
      <c r="L10" s="42"/>
      <c r="M10" s="42"/>
      <c r="N10" s="63"/>
      <c r="O10" s="24"/>
      <c r="P10" s="40"/>
      <c r="T10" s="70"/>
      <c r="U10" s="70"/>
      <c r="V10" s="71"/>
    </row>
    <row r="11" s="19" customFormat="1" ht="39" customHeight="1" spans="1:22">
      <c r="A11" s="230" t="s">
        <v>74</v>
      </c>
      <c r="B11" s="231">
        <v>6518</v>
      </c>
      <c r="C11" s="40"/>
      <c r="D11" s="41"/>
      <c r="F11" s="42"/>
      <c r="G11" s="42"/>
      <c r="H11" s="63"/>
      <c r="I11" s="24"/>
      <c r="J11" s="40"/>
      <c r="K11" s="40"/>
      <c r="L11" s="42"/>
      <c r="M11" s="42"/>
      <c r="N11" s="63"/>
      <c r="O11" s="24"/>
      <c r="P11" s="40"/>
      <c r="T11" s="70"/>
      <c r="U11" s="70"/>
      <c r="V11" s="71"/>
    </row>
    <row r="12" s="19" customFormat="1" ht="39" customHeight="1" spans="1:22">
      <c r="A12" s="230" t="s">
        <v>75</v>
      </c>
      <c r="B12" s="231">
        <v>46.1</v>
      </c>
      <c r="C12" s="40"/>
      <c r="D12" s="41"/>
      <c r="F12" s="42"/>
      <c r="G12" s="42"/>
      <c r="H12" s="63"/>
      <c r="I12" s="24"/>
      <c r="J12" s="40"/>
      <c r="K12" s="40"/>
      <c r="L12" s="42"/>
      <c r="M12" s="42"/>
      <c r="N12" s="63"/>
      <c r="O12" s="24"/>
      <c r="P12" s="40"/>
      <c r="T12" s="70"/>
      <c r="U12" s="70"/>
      <c r="V12" s="71"/>
    </row>
    <row r="13" s="19" customFormat="1" ht="39" customHeight="1" spans="1:24">
      <c r="A13" s="155" t="s">
        <v>871</v>
      </c>
      <c r="B13" s="52"/>
      <c r="C13" s="56"/>
      <c r="D13" s="56">
        <v>135.6</v>
      </c>
      <c r="F13" s="42" t="s">
        <v>45</v>
      </c>
      <c r="G13" s="42" t="s">
        <v>46</v>
      </c>
      <c r="H13" s="63">
        <v>135.6</v>
      </c>
      <c r="I13" s="24" t="e">
        <f>F13-A14</f>
        <v>#VALUE!</v>
      </c>
      <c r="J13" s="40">
        <f>H13-B14</f>
        <v>135.6</v>
      </c>
      <c r="K13" s="40"/>
      <c r="L13" s="42" t="s">
        <v>45</v>
      </c>
      <c r="M13" s="42" t="s">
        <v>46</v>
      </c>
      <c r="N13" s="63">
        <v>135.6</v>
      </c>
      <c r="O13" s="24" t="e">
        <f>L13-A14</f>
        <v>#VALUE!</v>
      </c>
      <c r="P13" s="40">
        <f>N13-B14</f>
        <v>135.6</v>
      </c>
      <c r="T13" s="70" t="s">
        <v>45</v>
      </c>
      <c r="U13" s="70" t="s">
        <v>46</v>
      </c>
      <c r="V13" s="71">
        <v>135.6</v>
      </c>
      <c r="W13" s="19">
        <f>B14-V13</f>
        <v>-135.6</v>
      </c>
      <c r="X13" s="19" t="e">
        <f>T13-A14</f>
        <v>#VALUE!</v>
      </c>
    </row>
    <row r="14" s="19" customFormat="1" ht="39" customHeight="1" spans="1:23">
      <c r="A14" s="157" t="s">
        <v>81</v>
      </c>
      <c r="B14" s="52"/>
      <c r="F14" s="36" t="str">
        <f>""</f>
        <v/>
      </c>
      <c r="G14" s="36" t="str">
        <f>""</f>
        <v/>
      </c>
      <c r="H14" s="36" t="str">
        <f>""</f>
        <v/>
      </c>
      <c r="I14" s="24"/>
      <c r="L14" s="36" t="str">
        <f>""</f>
        <v/>
      </c>
      <c r="M14" s="62" t="str">
        <f>""</f>
        <v/>
      </c>
      <c r="N14" s="36" t="str">
        <f>""</f>
        <v/>
      </c>
      <c r="V14" s="153" t="e">
        <f>V15+#REF!+#REF!+#REF!+#REF!+#REF!+#REF!+#REF!+#REF!+#REF!+#REF!+#REF!+#REF!+#REF!+#REF!+#REF!+#REF!+#REF!+#REF!+#REF!+#REF!</f>
        <v>#REF!</v>
      </c>
      <c r="W14" s="153" t="e">
        <f>W15+#REF!+#REF!+#REF!+#REF!+#REF!+#REF!+#REF!+#REF!+#REF!+#REF!+#REF!+#REF!+#REF!+#REF!+#REF!+#REF!+#REF!+#REF!+#REF!+#REF!</f>
        <v>#REF!</v>
      </c>
    </row>
    <row r="15" ht="30" customHeight="1" spans="1:24">
      <c r="A15" s="158" t="s">
        <v>28</v>
      </c>
      <c r="B15" s="226">
        <f>B5+B13</f>
        <v>77876.001</v>
      </c>
      <c r="P15" s="79"/>
      <c r="T15" s="80" t="s">
        <v>55</v>
      </c>
      <c r="U15" s="80" t="s">
        <v>56</v>
      </c>
      <c r="V15" s="81">
        <v>19998</v>
      </c>
      <c r="W15" s="25">
        <f>B16-V15</f>
        <v>-19998</v>
      </c>
      <c r="X15" s="25">
        <f>T15-A16</f>
        <v>232</v>
      </c>
    </row>
    <row r="16" ht="19.5" customHeight="1" spans="16:24">
      <c r="P16" s="79"/>
      <c r="T16" s="80" t="s">
        <v>58</v>
      </c>
      <c r="U16" s="80" t="s">
        <v>59</v>
      </c>
      <c r="V16" s="81">
        <v>19998</v>
      </c>
      <c r="W16" s="25">
        <f>B17-V16</f>
        <v>-19998</v>
      </c>
      <c r="X16" s="25">
        <f>T16-A17</f>
        <v>23203</v>
      </c>
    </row>
    <row r="17" ht="19.5" customHeight="1" spans="16:24">
      <c r="P17" s="79"/>
      <c r="T17" s="80" t="s">
        <v>61</v>
      </c>
      <c r="U17" s="80" t="s">
        <v>62</v>
      </c>
      <c r="V17" s="81">
        <v>19998</v>
      </c>
      <c r="W17" s="25">
        <f>B18-V17</f>
        <v>-19998</v>
      </c>
      <c r="X17" s="25">
        <f>T17-A18</f>
        <v>2320301</v>
      </c>
    </row>
    <row r="18" ht="19.5" customHeight="1" spans="16:16">
      <c r="P18" s="79"/>
    </row>
    <row r="19" ht="19.5" customHeight="1" spans="16:16">
      <c r="P19" s="79"/>
    </row>
    <row r="20" ht="19.5" customHeight="1" spans="16:16">
      <c r="P20" s="79"/>
    </row>
    <row r="21" ht="19.5" customHeight="1" spans="16:16">
      <c r="P21" s="79"/>
    </row>
    <row r="22" ht="19.5" customHeight="1" spans="16:16">
      <c r="P22" s="79"/>
    </row>
    <row r="23" ht="19.5" customHeight="1" spans="16:16">
      <c r="P23" s="79"/>
    </row>
    <row r="24" ht="19.5" customHeight="1" spans="16:16">
      <c r="P24" s="79"/>
    </row>
    <row r="25" ht="19.5" customHeight="1" spans="16:16">
      <c r="P25" s="79"/>
    </row>
    <row r="26" ht="19.5" customHeight="1" spans="16:16">
      <c r="P26" s="79"/>
    </row>
    <row r="27" ht="19.5" customHeight="1" spans="16:16">
      <c r="P27" s="79"/>
    </row>
    <row r="28" ht="19.5" customHeight="1" spans="16:16">
      <c r="P28" s="79"/>
    </row>
    <row r="29" ht="19.5" customHeight="1" spans="16:16">
      <c r="P29" s="79"/>
    </row>
    <row r="30" ht="19.5" customHeight="1" spans="16:16">
      <c r="P30" s="79"/>
    </row>
  </sheetData>
  <mergeCells count="1">
    <mergeCell ref="A2:B2"/>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5"/>
  </sheetPr>
  <dimension ref="A1:W49"/>
  <sheetViews>
    <sheetView topLeftCell="B24" workbookViewId="0">
      <selection activeCell="C45" sqref="C40 C45"/>
    </sheetView>
  </sheetViews>
  <sheetFormatPr defaultColWidth="7" defaultRowHeight="15"/>
  <cols>
    <col min="1" max="1" width="14.375" style="23" customWidth="1"/>
    <col min="2" max="2" width="52.75" style="19" customWidth="1"/>
    <col min="3" max="3" width="13" style="24" customWidth="1"/>
    <col min="4" max="4" width="10.375" style="19" customWidth="1"/>
    <col min="5" max="5" width="9.625" style="25" customWidth="1"/>
    <col min="6" max="6" width="8.125" style="25" customWidth="1"/>
    <col min="7" max="7" width="9.625" style="26" customWidth="1"/>
    <col min="8" max="8" width="17.5" style="26" customWidth="1"/>
    <col min="9" max="9" width="12.5" style="27" customWidth="1"/>
    <col min="10" max="10" width="7" style="28" customWidth="1"/>
    <col min="11" max="12" width="7" style="25" customWidth="1"/>
    <col min="13" max="13" width="13.875" style="25" customWidth="1"/>
    <col min="14" max="14" width="7.875" style="25" customWidth="1"/>
    <col min="15" max="15" width="9.5" style="25" customWidth="1"/>
    <col min="16" max="16" width="6.875" style="25" customWidth="1"/>
    <col min="17" max="17" width="9" style="25" customWidth="1"/>
    <col min="18" max="18" width="5.875" style="25" customWidth="1"/>
    <col min="19" max="19" width="5.25" style="25" customWidth="1"/>
    <col min="20" max="20" width="6.5" style="25" customWidth="1"/>
    <col min="21" max="22" width="7" style="25" customWidth="1"/>
    <col min="23" max="23" width="10.625" style="25" customWidth="1"/>
    <col min="24" max="24" width="21.75" style="25" customWidth="1"/>
    <col min="25" max="25" width="19.25" style="25" customWidth="1"/>
    <col min="26" max="16384" width="7" style="25"/>
  </cols>
  <sheetData>
    <row r="1" ht="20.25" customHeight="1" spans="1:1">
      <c r="A1" s="1" t="s">
        <v>872</v>
      </c>
    </row>
    <row r="2" ht="28.5" customHeight="1" spans="1:9">
      <c r="A2" s="29" t="s">
        <v>873</v>
      </c>
      <c r="B2" s="30"/>
      <c r="C2" s="31"/>
      <c r="G2" s="25"/>
      <c r="H2" s="25"/>
      <c r="I2" s="25"/>
    </row>
    <row r="3" s="19" customFormat="1" ht="30" customHeight="1" spans="1:10">
      <c r="A3" s="23"/>
      <c r="C3" s="32" t="s">
        <v>31</v>
      </c>
      <c r="J3" s="24"/>
    </row>
    <row r="4" s="182" customFormat="1" ht="43.5" customHeight="1" spans="1:15">
      <c r="A4" s="127" t="s">
        <v>874</v>
      </c>
      <c r="B4" s="183" t="s">
        <v>875</v>
      </c>
      <c r="C4" s="184" t="s">
        <v>819</v>
      </c>
      <c r="G4" s="185"/>
      <c r="H4" s="185"/>
      <c r="I4" s="185"/>
      <c r="J4" s="224"/>
      <c r="M4" s="185"/>
      <c r="N4" s="225"/>
      <c r="O4" s="185"/>
    </row>
    <row r="5" s="23" customFormat="1" ht="21.75" customHeight="1" spans="1:23">
      <c r="A5" s="186" t="s">
        <v>316</v>
      </c>
      <c r="B5" s="155" t="s">
        <v>870</v>
      </c>
      <c r="C5" s="187">
        <v>60.22</v>
      </c>
      <c r="G5" s="156"/>
      <c r="H5" s="156"/>
      <c r="I5" s="156"/>
      <c r="M5" s="156"/>
      <c r="N5" s="156"/>
      <c r="O5" s="156"/>
      <c r="U5" s="159"/>
      <c r="V5" s="159"/>
      <c r="W5" s="159"/>
    </row>
    <row r="6" s="23" customFormat="1" ht="21.75" customHeight="1" spans="1:23">
      <c r="A6" s="188" t="s">
        <v>876</v>
      </c>
      <c r="B6" s="189" t="s">
        <v>877</v>
      </c>
      <c r="C6" s="190">
        <v>36</v>
      </c>
      <c r="G6" s="156"/>
      <c r="H6" s="156"/>
      <c r="I6" s="156"/>
      <c r="M6" s="156"/>
      <c r="N6" s="156"/>
      <c r="O6" s="156"/>
      <c r="U6" s="159"/>
      <c r="V6" s="159"/>
      <c r="W6" s="159"/>
    </row>
    <row r="7" s="23" customFormat="1" ht="21.75" customHeight="1" spans="1:23">
      <c r="A7" s="188" t="s">
        <v>878</v>
      </c>
      <c r="B7" s="189" t="s">
        <v>879</v>
      </c>
      <c r="C7" s="190">
        <v>30</v>
      </c>
      <c r="G7" s="156"/>
      <c r="H7" s="156"/>
      <c r="I7" s="156"/>
      <c r="M7" s="156"/>
      <c r="N7" s="156"/>
      <c r="O7" s="156"/>
      <c r="U7" s="159"/>
      <c r="V7" s="159"/>
      <c r="W7" s="159"/>
    </row>
    <row r="8" s="143" customFormat="1" ht="21.75" customHeight="1" spans="1:23">
      <c r="A8" s="191" t="s">
        <v>880</v>
      </c>
      <c r="B8" s="48" t="s">
        <v>881</v>
      </c>
      <c r="C8" s="192">
        <v>6</v>
      </c>
      <c r="G8" s="46"/>
      <c r="H8" s="46"/>
      <c r="I8" s="46"/>
      <c r="M8" s="46"/>
      <c r="N8" s="46"/>
      <c r="O8" s="46"/>
      <c r="U8" s="72"/>
      <c r="V8" s="72"/>
      <c r="W8" s="72"/>
    </row>
    <row r="9" s="143" customFormat="1" ht="21.75" customHeight="1" spans="1:23">
      <c r="A9" s="193" t="s">
        <v>882</v>
      </c>
      <c r="B9" s="194" t="s">
        <v>883</v>
      </c>
      <c r="C9" s="195">
        <v>24.22</v>
      </c>
      <c r="G9" s="46"/>
      <c r="H9" s="46"/>
      <c r="I9" s="46"/>
      <c r="M9" s="46"/>
      <c r="N9" s="46"/>
      <c r="O9" s="46"/>
      <c r="U9" s="72"/>
      <c r="V9" s="72"/>
      <c r="W9" s="72"/>
    </row>
    <row r="10" s="143" customFormat="1" ht="21.75" customHeight="1" spans="1:23">
      <c r="A10" s="191" t="s">
        <v>884</v>
      </c>
      <c r="B10" s="194" t="s">
        <v>885</v>
      </c>
      <c r="C10" s="195">
        <v>24.22</v>
      </c>
      <c r="G10" s="46"/>
      <c r="H10" s="46"/>
      <c r="I10" s="46"/>
      <c r="M10" s="46"/>
      <c r="N10" s="46"/>
      <c r="O10" s="46"/>
      <c r="U10" s="72"/>
      <c r="V10" s="72"/>
      <c r="W10" s="72"/>
    </row>
    <row r="11" s="145" customFormat="1" ht="21.75" customHeight="1" spans="1:23">
      <c r="A11" s="186" t="s">
        <v>354</v>
      </c>
      <c r="B11" s="155" t="s">
        <v>51</v>
      </c>
      <c r="C11" s="196" t="s">
        <v>886</v>
      </c>
      <c r="G11" s="51"/>
      <c r="H11" s="51"/>
      <c r="I11" s="51"/>
      <c r="M11" s="51"/>
      <c r="N11" s="51"/>
      <c r="O11" s="51"/>
      <c r="U11" s="74"/>
      <c r="V11" s="74"/>
      <c r="W11" s="74"/>
    </row>
    <row r="12" s="19" customFormat="1" ht="21.75" customHeight="1" spans="1:23">
      <c r="A12" s="188" t="s">
        <v>887</v>
      </c>
      <c r="B12" s="197" t="s">
        <v>888</v>
      </c>
      <c r="C12" s="198" t="s">
        <v>886</v>
      </c>
      <c r="D12" s="40"/>
      <c r="E12" s="41"/>
      <c r="G12" s="42"/>
      <c r="H12" s="42"/>
      <c r="I12" s="63"/>
      <c r="J12" s="24"/>
      <c r="K12" s="40"/>
      <c r="L12" s="40"/>
      <c r="M12" s="42"/>
      <c r="N12" s="42"/>
      <c r="O12" s="63"/>
      <c r="P12" s="24"/>
      <c r="Q12" s="40"/>
      <c r="U12" s="70"/>
      <c r="V12" s="70"/>
      <c r="W12" s="71"/>
    </row>
    <row r="13" s="19" customFormat="1" ht="21.75" customHeight="1" spans="1:23">
      <c r="A13" s="199" t="s">
        <v>889</v>
      </c>
      <c r="B13" s="48" t="s">
        <v>890</v>
      </c>
      <c r="C13" s="198" t="s">
        <v>891</v>
      </c>
      <c r="D13" s="40"/>
      <c r="E13" s="40"/>
      <c r="G13" s="42"/>
      <c r="H13" s="42"/>
      <c r="I13" s="63"/>
      <c r="J13" s="24"/>
      <c r="K13" s="40"/>
      <c r="L13" s="40"/>
      <c r="M13" s="42"/>
      <c r="N13" s="42"/>
      <c r="O13" s="63"/>
      <c r="P13" s="24"/>
      <c r="Q13" s="40"/>
      <c r="U13" s="70"/>
      <c r="V13" s="70"/>
      <c r="W13" s="71"/>
    </row>
    <row r="14" s="19" customFormat="1" ht="21.75" customHeight="1" spans="1:23">
      <c r="A14" s="199" t="s">
        <v>892</v>
      </c>
      <c r="B14" s="194" t="s">
        <v>893</v>
      </c>
      <c r="C14" s="198">
        <v>220.981</v>
      </c>
      <c r="D14" s="40"/>
      <c r="E14" s="40"/>
      <c r="G14" s="42"/>
      <c r="H14" s="42"/>
      <c r="I14" s="63"/>
      <c r="J14" s="24"/>
      <c r="K14" s="40"/>
      <c r="L14" s="40"/>
      <c r="M14" s="42"/>
      <c r="N14" s="42"/>
      <c r="O14" s="63"/>
      <c r="P14" s="24"/>
      <c r="Q14" s="40"/>
      <c r="U14" s="70"/>
      <c r="V14" s="70"/>
      <c r="W14" s="71"/>
    </row>
    <row r="15" s="19" customFormat="1" ht="21.75" customHeight="1" spans="1:23">
      <c r="A15" s="186" t="s">
        <v>546</v>
      </c>
      <c r="B15" s="37" t="s">
        <v>894</v>
      </c>
      <c r="C15" s="200">
        <f>C16+C24</f>
        <v>70281.33</v>
      </c>
      <c r="D15" s="40"/>
      <c r="E15" s="40"/>
      <c r="G15" s="42"/>
      <c r="H15" s="42"/>
      <c r="I15" s="63"/>
      <c r="J15" s="24"/>
      <c r="K15" s="40"/>
      <c r="L15" s="40"/>
      <c r="M15" s="42"/>
      <c r="N15" s="42"/>
      <c r="O15" s="63"/>
      <c r="P15" s="24"/>
      <c r="Q15" s="40"/>
      <c r="U15" s="70"/>
      <c r="V15" s="70"/>
      <c r="W15" s="71"/>
    </row>
    <row r="16" s="19" customFormat="1" ht="29.25" customHeight="1" spans="1:23">
      <c r="A16" s="188" t="s">
        <v>895</v>
      </c>
      <c r="B16" s="201" t="s">
        <v>896</v>
      </c>
      <c r="C16" s="202">
        <f>SUM(C17:C17)</f>
        <v>69237.33</v>
      </c>
      <c r="D16" s="56"/>
      <c r="E16" s="56"/>
      <c r="G16" s="42"/>
      <c r="H16" s="42"/>
      <c r="I16" s="63"/>
      <c r="J16" s="24"/>
      <c r="K16" s="40"/>
      <c r="L16" s="40"/>
      <c r="M16" s="42"/>
      <c r="N16" s="42"/>
      <c r="O16" s="63"/>
      <c r="P16" s="24"/>
      <c r="Q16" s="40"/>
      <c r="U16" s="70"/>
      <c r="V16" s="70"/>
      <c r="W16" s="71"/>
    </row>
    <row r="17" ht="19.5" customHeight="1" spans="1:23">
      <c r="A17" s="199" t="s">
        <v>897</v>
      </c>
      <c r="B17" s="48" t="s">
        <v>898</v>
      </c>
      <c r="C17" s="203">
        <v>69237.33</v>
      </c>
      <c r="Q17" s="79"/>
      <c r="U17" s="80"/>
      <c r="V17" s="80"/>
      <c r="W17" s="81"/>
    </row>
    <row r="18" ht="19.5" hidden="1" customHeight="1" spans="1:23">
      <c r="A18" s="188" t="s">
        <v>899</v>
      </c>
      <c r="B18" s="204" t="s">
        <v>900</v>
      </c>
      <c r="C18" s="203"/>
      <c r="Q18" s="79"/>
      <c r="U18" s="80"/>
      <c r="V18" s="80"/>
      <c r="W18" s="81"/>
    </row>
    <row r="19" ht="19.5" hidden="1" customHeight="1" spans="1:23">
      <c r="A19" s="205">
        <v>2120901</v>
      </c>
      <c r="B19" s="206" t="s">
        <v>901</v>
      </c>
      <c r="C19" s="203"/>
      <c r="Q19" s="79"/>
      <c r="U19" s="80"/>
      <c r="V19" s="80"/>
      <c r="W19" s="81"/>
    </row>
    <row r="20" ht="19.5" hidden="1" customHeight="1" spans="1:17">
      <c r="A20" s="205" t="s">
        <v>902</v>
      </c>
      <c r="B20" s="206" t="s">
        <v>903</v>
      </c>
      <c r="C20" s="203"/>
      <c r="Q20" s="79"/>
    </row>
    <row r="21" ht="19.5" hidden="1" customHeight="1" spans="1:17">
      <c r="A21" s="205">
        <v>2120903</v>
      </c>
      <c r="B21" s="206" t="s">
        <v>904</v>
      </c>
      <c r="C21" s="203"/>
      <c r="Q21" s="79"/>
    </row>
    <row r="22" ht="19.5" hidden="1" customHeight="1" spans="1:17">
      <c r="A22" s="205" t="s">
        <v>905</v>
      </c>
      <c r="B22" s="206" t="s">
        <v>906</v>
      </c>
      <c r="C22" s="203"/>
      <c r="Q22" s="79"/>
    </row>
    <row r="23" ht="19.5" hidden="1" customHeight="1" spans="1:17">
      <c r="A23" s="205">
        <v>2120999</v>
      </c>
      <c r="B23" s="206" t="s">
        <v>907</v>
      </c>
      <c r="C23" s="203"/>
      <c r="Q23" s="79"/>
    </row>
    <row r="24" ht="19.5" customHeight="1" spans="1:17">
      <c r="A24" s="207" t="s">
        <v>908</v>
      </c>
      <c r="B24" s="204" t="s">
        <v>909</v>
      </c>
      <c r="C24" s="203">
        <v>1044</v>
      </c>
      <c r="Q24" s="79"/>
    </row>
    <row r="25" ht="18" customHeight="1" spans="1:3">
      <c r="A25" s="208" t="s">
        <v>758</v>
      </c>
      <c r="B25" s="209" t="s">
        <v>72</v>
      </c>
      <c r="C25" s="210">
        <f>C26</f>
        <v>538.91</v>
      </c>
    </row>
    <row r="26" ht="18" customHeight="1" spans="1:3">
      <c r="A26" s="207" t="s">
        <v>910</v>
      </c>
      <c r="B26" s="206" t="s">
        <v>911</v>
      </c>
      <c r="C26" s="203">
        <f>SUM(C27:C36)</f>
        <v>538.91</v>
      </c>
    </row>
    <row r="27" ht="18" customHeight="1" spans="1:3">
      <c r="A27" s="205" t="s">
        <v>912</v>
      </c>
      <c r="B27" s="211" t="s">
        <v>913</v>
      </c>
      <c r="C27" s="203">
        <v>331.45</v>
      </c>
    </row>
    <row r="28" ht="18" customHeight="1" spans="1:3">
      <c r="A28" s="205" t="s">
        <v>914</v>
      </c>
      <c r="B28" s="206" t="s">
        <v>915</v>
      </c>
      <c r="C28" s="203">
        <v>29</v>
      </c>
    </row>
    <row r="29" ht="18" customHeight="1" spans="1:3">
      <c r="A29" s="205" t="s">
        <v>916</v>
      </c>
      <c r="B29" s="206" t="s">
        <v>917</v>
      </c>
      <c r="C29" s="203">
        <v>15</v>
      </c>
    </row>
    <row r="30" ht="18" customHeight="1" spans="1:3">
      <c r="A30" s="205" t="s">
        <v>918</v>
      </c>
      <c r="B30" s="206" t="s">
        <v>919</v>
      </c>
      <c r="C30" s="203"/>
    </row>
    <row r="31" ht="18" customHeight="1" spans="1:3">
      <c r="A31" s="205" t="s">
        <v>920</v>
      </c>
      <c r="B31" s="206" t="s">
        <v>921</v>
      </c>
      <c r="C31" s="203">
        <v>18.46</v>
      </c>
    </row>
    <row r="32" ht="18" customHeight="1" spans="1:3">
      <c r="A32" s="205" t="s">
        <v>922</v>
      </c>
      <c r="B32" s="206" t="s">
        <v>923</v>
      </c>
      <c r="C32" s="203">
        <v>15</v>
      </c>
    </row>
    <row r="33" ht="18" customHeight="1" spans="1:3">
      <c r="A33" s="205" t="s">
        <v>924</v>
      </c>
      <c r="B33" s="206" t="s">
        <v>925</v>
      </c>
      <c r="C33" s="203"/>
    </row>
    <row r="34" ht="18" customHeight="1" spans="1:3">
      <c r="A34" s="205" t="s">
        <v>926</v>
      </c>
      <c r="B34" s="206" t="s">
        <v>927</v>
      </c>
      <c r="C34" s="203"/>
    </row>
    <row r="35" spans="1:3">
      <c r="A35" s="205" t="s">
        <v>928</v>
      </c>
      <c r="B35" s="206" t="s">
        <v>929</v>
      </c>
      <c r="C35" s="203">
        <v>130</v>
      </c>
    </row>
    <row r="36" spans="1:3">
      <c r="A36" s="205" t="s">
        <v>930</v>
      </c>
      <c r="B36" s="206" t="s">
        <v>931</v>
      </c>
      <c r="C36" s="203"/>
    </row>
    <row r="37" ht="21" customHeight="1" spans="1:3">
      <c r="A37" s="208" t="s">
        <v>932</v>
      </c>
      <c r="B37" s="209" t="s">
        <v>73</v>
      </c>
      <c r="C37" s="212"/>
    </row>
    <row r="38" ht="21" customHeight="1" spans="1:3">
      <c r="A38" s="213" t="s">
        <v>933</v>
      </c>
      <c r="B38" s="206" t="s">
        <v>934</v>
      </c>
      <c r="C38" s="214"/>
    </row>
    <row r="39" ht="21" customHeight="1" spans="1:3">
      <c r="A39" s="215" t="s">
        <v>935</v>
      </c>
      <c r="B39" s="206" t="s">
        <v>936</v>
      </c>
      <c r="C39" s="214"/>
    </row>
    <row r="40" ht="21" customHeight="1" spans="1:3">
      <c r="A40" s="208" t="s">
        <v>55</v>
      </c>
      <c r="B40" s="209" t="s">
        <v>74</v>
      </c>
      <c r="C40" s="216">
        <v>6518</v>
      </c>
    </row>
    <row r="41" ht="21" customHeight="1" spans="1:3">
      <c r="A41" s="207" t="s">
        <v>937</v>
      </c>
      <c r="B41" s="206" t="s">
        <v>938</v>
      </c>
      <c r="C41" s="217">
        <v>6518</v>
      </c>
    </row>
    <row r="42" ht="21" customHeight="1" spans="1:3">
      <c r="A42" s="215" t="s">
        <v>939</v>
      </c>
      <c r="B42" s="194" t="s">
        <v>940</v>
      </c>
      <c r="C42" s="217">
        <v>2218</v>
      </c>
    </row>
    <row r="43" ht="21" customHeight="1" spans="1:3">
      <c r="A43" s="215" t="s">
        <v>941</v>
      </c>
      <c r="B43" s="194" t="s">
        <v>942</v>
      </c>
      <c r="C43" s="217">
        <v>3155</v>
      </c>
    </row>
    <row r="44" ht="21" customHeight="1" spans="1:3">
      <c r="A44" s="215" t="s">
        <v>943</v>
      </c>
      <c r="B44" s="194" t="s">
        <v>944</v>
      </c>
      <c r="C44" s="217">
        <v>1145</v>
      </c>
    </row>
    <row r="45" ht="21" customHeight="1" spans="1:3">
      <c r="A45" s="208" t="s">
        <v>763</v>
      </c>
      <c r="B45" s="209" t="s">
        <v>75</v>
      </c>
      <c r="C45" s="218">
        <v>46.1</v>
      </c>
    </row>
    <row r="46" ht="21" customHeight="1" spans="1:3">
      <c r="A46" s="219" t="s">
        <v>945</v>
      </c>
      <c r="B46" s="194" t="s">
        <v>946</v>
      </c>
      <c r="C46" s="220">
        <v>46.1</v>
      </c>
    </row>
    <row r="47" ht="21" customHeight="1" spans="1:3">
      <c r="A47" s="215" t="s">
        <v>947</v>
      </c>
      <c r="B47" s="194" t="s">
        <v>948</v>
      </c>
      <c r="C47" s="220">
        <v>13.1</v>
      </c>
    </row>
    <row r="48" ht="21" customHeight="1" spans="1:3">
      <c r="A48" s="215" t="s">
        <v>949</v>
      </c>
      <c r="B48" s="194" t="s">
        <v>950</v>
      </c>
      <c r="C48" s="220">
        <v>33</v>
      </c>
    </row>
    <row r="49" ht="21" customHeight="1" spans="1:3">
      <c r="A49" s="221" t="s">
        <v>28</v>
      </c>
      <c r="B49" s="222"/>
      <c r="C49" s="223">
        <f>C45+C40+C37+C25+C15+C11+C5</f>
        <v>77876</v>
      </c>
    </row>
  </sheetData>
  <mergeCells count="1">
    <mergeCell ref="A2:C2"/>
  </mergeCells>
  <printOptions horizontalCentered="1"/>
  <pageMargins left="0.747916666666667" right="0.747916666666667" top="0.984027777777778" bottom="0.984027777777778" header="0.511805555555556" footer="0.511805555555556"/>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2025-01-03T02:27:53Z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2052-12.8.2.18913</vt:lpwstr>
  </property>
  <property fmtid="{D5CDD505-2E9C-101B-9397-08002B2CF9AE}" pid="3" name="ICV">
    <vt:lpwstr>BCF722EE6A7740F5A0B0E76434CB603F_12</vt:lpwstr>
  </property>
</Properties>
</file>